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410" windowHeight="8025" activeTab="3"/>
  </bookViews>
  <sheets>
    <sheet name="титулка" sheetId="1" r:id="rId1"/>
    <sheet name="план" sheetId="2" state="hidden" r:id="rId2"/>
    <sheet name="подпись" sheetId="3" state="hidden" r:id="rId3"/>
    <sheet name="план (правка)" sheetId="4" r:id="rId4"/>
    <sheet name="1" sheetId="5" state="hidden" r:id="rId5"/>
    <sheet name="2а" sheetId="6" state="hidden" r:id="rId6"/>
    <sheet name="2б" sheetId="7" state="hidden" r:id="rId7"/>
  </sheets>
  <definedNames>
    <definedName name="_xlnm.Print_Area" localSheetId="4">'1'!$A$1:$AC$21</definedName>
    <definedName name="_xlnm.Print_Area" localSheetId="5">'2а'!$A$1:$AC$18</definedName>
    <definedName name="_xlnm.Print_Area" localSheetId="6">'2б'!$A$1:$AE$18</definedName>
    <definedName name="_xlnm.Print_Area" localSheetId="1">'план'!$A$1:$S$85</definedName>
    <definedName name="_xlnm.Print_Area" localSheetId="3">'план (правка)'!$A$1:$S$87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<sst xmlns="http://schemas.openxmlformats.org/spreadsheetml/2006/main" count="681" uniqueCount="219">
  <si>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</si>
  <si>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</si>
  <si>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</si>
  <si>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</si>
  <si>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</si>
  <si>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</si>
  <si>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</si>
  <si>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</si>
  <si>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</si>
  <si>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</si>
  <si>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</si>
  <si>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</si>
  <si>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</si>
  <si>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триместру</t>
  </si>
  <si>
    <t>№ дисципл.</t>
  </si>
  <si>
    <t xml:space="preserve"> </t>
  </si>
  <si>
    <t>Кількість заліків</t>
  </si>
  <si>
    <t>Охорона праці в галузі</t>
  </si>
  <si>
    <t>Кредити ECTS</t>
  </si>
  <si>
    <t>Інтелектуальна власність</t>
  </si>
  <si>
    <t>Іноземна мова (за професійним спрямуванням)</t>
  </si>
  <si>
    <t>Сучасні методи дослідження систем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</si>
  <si>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</si>
  <si>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</si>
  <si>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</si>
  <si>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</si>
  <si>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</si>
  <si>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</si>
  <si>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</si>
  <si>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</si>
  <si>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</si>
  <si>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</si>
  <si>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</si>
  <si>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</si>
  <si>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</si>
  <si>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</si>
  <si>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</si>
  <si>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</si>
  <si>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Д</t>
  </si>
  <si>
    <t>Теоретичне навчання</t>
  </si>
  <si>
    <t>Практика</t>
  </si>
  <si>
    <t>Канікули</t>
  </si>
  <si>
    <t>Переддипломна</t>
  </si>
  <si>
    <t>Основи теорії керування якістю технологічних систем</t>
  </si>
  <si>
    <t>Кількість аудиторних годин по курсах і семестрах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</si>
  <si>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</si>
  <si>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</si>
  <si>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</si>
  <si>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</si>
  <si>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</si>
  <si>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</si>
  <si>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Філософія і наука</t>
  </si>
  <si>
    <t>Цивільний захист</t>
  </si>
  <si>
    <t>Працевлаштування та ділова кар’єра</t>
  </si>
  <si>
    <t>Захист кваліфікаційної роботи магістра</t>
  </si>
  <si>
    <t>Кількість кредитів по курсах і триместрах</t>
  </si>
  <si>
    <t xml:space="preserve"> Кількість годин на тиждень</t>
  </si>
  <si>
    <t>Самостійні</t>
  </si>
  <si>
    <t>Переддипломна практика</t>
  </si>
  <si>
    <t>Т</t>
  </si>
  <si>
    <t>Т/П</t>
  </si>
  <si>
    <t>Разом п.1.1.:</t>
  </si>
  <si>
    <t>ЗАГАЛЬНА КІЛЬКІСТЬ</t>
  </si>
  <si>
    <t>Цільова індивідуальна підготовка</t>
  </si>
  <si>
    <t>Наукова робота та принципи її організації</t>
  </si>
  <si>
    <t>1 курс</t>
  </si>
  <si>
    <t>Науково-дослідна практика</t>
  </si>
  <si>
    <t>Підготовка кваліфікаційної роботи магістра</t>
  </si>
  <si>
    <t>Міністерство освіти і науки України</t>
  </si>
  <si>
    <t>Захист магістерської роботи</t>
  </si>
  <si>
    <t>Підготовка магістерської роботи</t>
  </si>
  <si>
    <t>Форма державної атестації (екзамен, дипломний проект (робота))</t>
  </si>
  <si>
    <t>Назва навчальної дисципліни</t>
  </si>
  <si>
    <t>Тижні</t>
  </si>
  <si>
    <t>Назва
 практики</t>
  </si>
  <si>
    <t>Усього</t>
  </si>
  <si>
    <t>Держ. атест.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</si>
  <si>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</si>
  <si>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І . ГРАФІК НАВЧАЛЬНОГО ПРОЦЕСУ</t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</si>
  <si>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</si>
  <si>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</si>
  <si>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</si>
  <si>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</si>
  <si>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</si>
  <si>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</si>
  <si>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1.2.1.1</t>
  </si>
  <si>
    <t>1.2.1.2</t>
  </si>
  <si>
    <t>1 траекторія</t>
  </si>
  <si>
    <t>Разом 1 траекторія</t>
  </si>
  <si>
    <t>2 траекторія</t>
  </si>
  <si>
    <t>Фізичне виховання</t>
  </si>
  <si>
    <t>С*</t>
  </si>
  <si>
    <t>Оцінка ефективності проектних рішень</t>
  </si>
  <si>
    <t>Разом  2 траекторія</t>
  </si>
  <si>
    <t>1.2.2</t>
  </si>
  <si>
    <t>1.2.3</t>
  </si>
  <si>
    <t>3. ПРАКТИТЧНА ПІДГОТОВКА</t>
  </si>
  <si>
    <t>4. ДЕЖАВНА АТЕСТАЦІЯ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</si>
  <si>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</si>
  <si>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</si>
  <si>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</si>
  <si>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</si>
  <si>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</si>
  <si>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Примітка: С* - секційні заняття</t>
  </si>
  <si>
    <t xml:space="preserve">                  Ф*-факультатив</t>
  </si>
  <si>
    <t>Охорона праці в галузі та цивільний захист</t>
  </si>
  <si>
    <t>2 тижні у 4 триместрі</t>
  </si>
  <si>
    <t>3.1</t>
  </si>
  <si>
    <t>3.2</t>
  </si>
  <si>
    <t>4.1</t>
  </si>
  <si>
    <t>1.1.1</t>
  </si>
  <si>
    <t>1.1.1.1</t>
  </si>
  <si>
    <t>1.1.1.2</t>
  </si>
  <si>
    <t>1.1.2</t>
  </si>
  <si>
    <t>1.1.3</t>
  </si>
  <si>
    <t>1.1.4</t>
  </si>
  <si>
    <t>1 тиждень + 1 день на тиждень в 1 триместрі (1т+90 годин)</t>
  </si>
  <si>
    <t>3.1.1</t>
  </si>
  <si>
    <t>3.1.2</t>
  </si>
  <si>
    <t>3.3</t>
  </si>
  <si>
    <t>4 тижні в 4 триместрі</t>
  </si>
  <si>
    <t>1+180год*</t>
  </si>
  <si>
    <t>5+180год*</t>
  </si>
  <si>
    <t>1 день на тиждень в 2,3 триместрі (90 годин)</t>
  </si>
  <si>
    <t>1.1 . ОБОВ'ЯЗКОВІ НАВЧАЛЬНІ ДИСЦИПЛІНИ</t>
  </si>
  <si>
    <t>1.2 ДИСЦИПЛІНИ ВІЛЬНОГО ВИБОРУ</t>
  </si>
  <si>
    <t xml:space="preserve">1. ЦИКЛ ЗАГАЛЬНОЇ ПІДГОТОВКИ </t>
  </si>
  <si>
    <t>2. ЦИКЛ ПРОФЕСІЙНОЇ ПІДГОТОВКИ</t>
  </si>
  <si>
    <t>2.1 . ОБОВ'ЯЗКОВІ НАВЧАЛЬНІ ДИСЦИПЛІНИ</t>
  </si>
  <si>
    <t>2.2. ДИСЦИПЛІНИ ВІЛЬНОГО ВИБОРУ</t>
  </si>
  <si>
    <t>Разом п.2.1.:</t>
  </si>
  <si>
    <t>Разом п.1.2.:</t>
  </si>
  <si>
    <t>Разом п.2.2.:</t>
  </si>
  <si>
    <t>Всього цикл загальної підготовки:</t>
  </si>
  <si>
    <t>Всього цикл професійної підготовки:</t>
  </si>
  <si>
    <t>Разом п.3.:</t>
  </si>
  <si>
    <t>Разом п.4.:</t>
  </si>
  <si>
    <t>1.2.1.3</t>
  </si>
  <si>
    <t>2.2.1</t>
  </si>
  <si>
    <t>2.2.1.1</t>
  </si>
  <si>
    <t>2.2.1.2</t>
  </si>
  <si>
    <t>2.2.1.3</t>
  </si>
  <si>
    <t>2.2.2</t>
  </si>
  <si>
    <t>2.2.3</t>
  </si>
  <si>
    <t>2.2.4</t>
  </si>
  <si>
    <t>Інтелектуальна власність та методологія і організація наукових досліджень</t>
  </si>
  <si>
    <t>Методологія і організація наукових досліджень</t>
  </si>
  <si>
    <t>ЗАТВЕРДЖЕНО:</t>
  </si>
  <si>
    <t>на засіданні Вченої ради</t>
  </si>
  <si>
    <t>Ректор __________________</t>
  </si>
  <si>
    <t>(Ковальов В.Д.)</t>
  </si>
  <si>
    <r>
      <t xml:space="preserve">форма навчання:     </t>
    </r>
    <r>
      <rPr>
        <b/>
        <sz val="22"/>
        <rFont val="Times New Roman"/>
        <family val="1"/>
      </rPr>
      <t>денна</t>
    </r>
  </si>
  <si>
    <t>Виконання магістерської роботи</t>
  </si>
  <si>
    <t>Магістерська робота</t>
  </si>
  <si>
    <r>
      <t xml:space="preserve">галузь знань: </t>
    </r>
    <r>
      <rPr>
        <b/>
        <sz val="22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</si>
  <si>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2"/>
        <rFont val="Times New Roman"/>
        <family val="1"/>
      </rPr>
      <t>123 "Комп'ютерна інженерія"</t>
    </r>
  </si>
  <si>
    <r>
      <t xml:space="preserve">спеціалізація: </t>
    </r>
    <r>
      <rPr>
        <b/>
        <sz val="22"/>
        <rFont val="Times New Roman"/>
        <family val="1"/>
      </rPr>
      <t>Комп'ютерні системи та мережі</t>
    </r>
  </si>
  <si>
    <t>Програмна обробка наукових досліджень</t>
  </si>
  <si>
    <t>Комп'ютерні системи штучного інтелекту</t>
  </si>
  <si>
    <t>Мережні інформаційні технології</t>
  </si>
  <si>
    <t>Математичні методи дослідження операцій</t>
  </si>
  <si>
    <t>Моделювання складних систем</t>
  </si>
  <si>
    <t>Автоматизоване проектування складних об'єктів та систем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</si>
  <si>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</si>
  <si>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</si>
  <si>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Розподілені комп'ютерні системи і мережі</t>
  </si>
  <si>
    <t>Аналіз, синтез і оптимізація інформаційних мереж</t>
  </si>
  <si>
    <t>1.1.4.1</t>
  </si>
  <si>
    <t>1.1.4.2</t>
  </si>
  <si>
    <t>2.1.1</t>
  </si>
  <si>
    <t>2.1.2</t>
  </si>
  <si>
    <t>2.1.3</t>
  </si>
  <si>
    <t>2.1.4</t>
  </si>
  <si>
    <t>2.1.5</t>
  </si>
  <si>
    <t>2.1.6</t>
  </si>
  <si>
    <t>2.1.7</t>
  </si>
  <si>
    <t>2.1.7.1</t>
  </si>
  <si>
    <t>2.1.7.2</t>
  </si>
  <si>
    <t>2.1.8</t>
  </si>
  <si>
    <t>План навчального процесу на 2018-2019 н.р.                              (КСМ магістр)</t>
  </si>
  <si>
    <t>2а</t>
  </si>
  <si>
    <t>2б</t>
  </si>
  <si>
    <t>2аф*</t>
  </si>
  <si>
    <t>Срок навчання - 1 рік, 4 місяці</t>
  </si>
  <si>
    <t>Семестр</t>
  </si>
  <si>
    <t>1,2а,2б</t>
  </si>
  <si>
    <t>Інформаційна безпека в комп'ютерних мережах</t>
  </si>
  <si>
    <t>нов</t>
  </si>
  <si>
    <t>нов, но у АПП есть похожая "Синтез и оптим инф сетей" с 3 часами в нед</t>
  </si>
  <si>
    <t>нужно разобраться с часами</t>
  </si>
  <si>
    <t>№ семестру</t>
  </si>
  <si>
    <t>2 тижні у 3 семестрі</t>
  </si>
  <si>
    <t>4 тижні в 3 семестрі</t>
  </si>
  <si>
    <t>1 тиждень + 1 день на тиждень в 1 семестрі (1т+90 годин)</t>
  </si>
  <si>
    <t>1 день на тиждень в 2а, 2б семестрі (90 годин)</t>
  </si>
  <si>
    <t>выравнены кредиты по общим блокам с АПП</t>
  </si>
  <si>
    <t>2.1.8.1</t>
  </si>
  <si>
    <t>2.1.8.2</t>
  </si>
  <si>
    <t>K</t>
  </si>
  <si>
    <t>ПК</t>
  </si>
  <si>
    <t>C</t>
  </si>
  <si>
    <t>А</t>
  </si>
  <si>
    <t>Екзаменаційна сесія та проміжний контроль</t>
  </si>
  <si>
    <t xml:space="preserve">Позначення: Т – теоретичне навчання; С – екзаменаційна сесія; П – практика; К – канікули; Д– дипломне проектування; А – державна атестація </t>
  </si>
  <si>
    <r>
      <t xml:space="preserve">підготовки:   </t>
    </r>
    <r>
      <rPr>
        <b/>
        <sz val="22"/>
        <rFont val="Times New Roman"/>
        <family val="1"/>
      </rPr>
      <t>магістра за освітньо-професійною програмою</t>
    </r>
  </si>
  <si>
    <t>протокол № 8</t>
  </si>
  <si>
    <r>
      <t xml:space="preserve">" </t>
    </r>
    <r>
      <rPr>
        <u val="single"/>
        <sz val="22"/>
        <rFont val="Times New Roman"/>
        <family val="1"/>
      </rPr>
      <t xml:space="preserve"> 29 </t>
    </r>
    <r>
      <rPr>
        <sz val="22"/>
        <rFont val="Times New Roman"/>
        <family val="1"/>
      </rPr>
      <t xml:space="preserve"> "  березня</t>
    </r>
    <r>
      <rPr>
        <u val="single"/>
        <sz val="22"/>
        <rFont val="Times New Roman"/>
        <family val="1"/>
      </rPr>
      <t xml:space="preserve">    </t>
    </r>
    <r>
      <rPr>
        <sz val="22"/>
        <rFont val="Times New Roman"/>
        <family val="1"/>
      </rPr>
      <t>2018 р.</t>
    </r>
  </si>
  <si>
    <t>так</t>
  </si>
  <si>
    <t/>
  </si>
  <si>
    <t>Наук-дослід практика</t>
  </si>
  <si>
    <t>разом</t>
  </si>
  <si>
    <t>викладач</t>
  </si>
  <si>
    <t>2 (3)</t>
  </si>
  <si>
    <t>наук-дослід практика</t>
  </si>
  <si>
    <t>КІ-18-1 магістр, 1 семестр</t>
  </si>
  <si>
    <t>КІ-18-1 магістр, 2а семестр</t>
  </si>
  <si>
    <t>КІ-18-1 магістр, 2б семестр</t>
  </si>
  <si>
    <t>Разом</t>
  </si>
  <si>
    <t xml:space="preserve">Кваліфікація:                                                             магістр з комп'ютерної інженерії                            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</si>
</sst>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7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30"/>
      <name val="Arial Cyr"/>
      <family val="0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0070C0"/>
      <name val="Arial Cyr"/>
      <family val="0"/>
    </font>
    <font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811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 horizontal="right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1" fillId="0" borderId="0" xfId="53" applyFont="1">
      <alignment/>
      <protection/>
    </xf>
    <xf numFmtId="0" fontId="18" fillId="0" borderId="0" xfId="54" applyFont="1">
      <alignment/>
      <protection/>
    </xf>
    <xf numFmtId="0" fontId="11" fillId="0" borderId="0" xfId="54" applyFont="1">
      <alignment/>
      <protection/>
    </xf>
    <xf numFmtId="0" fontId="19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2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9" fillId="0" borderId="0" xfId="53" applyFont="1" applyBorder="1" applyAlignment="1">
      <alignment horizontal="center"/>
      <protection/>
    </xf>
    <xf numFmtId="0" fontId="18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6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9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22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2" borderId="11" xfId="0" applyNumberFormat="1" applyFont="1" applyFill="1" applyBorder="1" applyAlignment="1" applyProtection="1">
      <alignment horizontal="center" vertical="center"/>
      <protection/>
    </xf>
    <xf numFmtId="0" fontId="1" fillId="32" borderId="11" xfId="0" applyFont="1" applyFill="1" applyBorder="1" applyAlignment="1">
      <alignment horizontal="left" vertical="center" wrapText="1"/>
    </xf>
    <xf numFmtId="22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5" xfId="0" applyNumberFormat="1" applyFont="1" applyFill="1" applyBorder="1" applyAlignment="1" applyProtection="1">
      <alignment vertical="center"/>
      <protection/>
    </xf>
    <xf numFmtId="188" fontId="1" fillId="0" borderId="16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188" fontId="1" fillId="0" borderId="15" xfId="0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90" fontId="5" fillId="0" borderId="17" xfId="0" applyNumberFormat="1" applyFont="1" applyFill="1" applyBorder="1" applyAlignment="1">
      <alignment horizontal="center" vertical="center" wrapText="1"/>
    </xf>
    <xf numFmtId="190" fontId="5" fillId="0" borderId="18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188" fontId="1" fillId="0" borderId="20" xfId="0" applyNumberFormat="1" applyFont="1" applyFill="1" applyBorder="1" applyAlignment="1" applyProtection="1">
      <alignment horizontal="center" vertical="center"/>
      <protection/>
    </xf>
    <xf numFmtId="188" fontId="1" fillId="0" borderId="21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3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5" xfId="0" applyNumberFormat="1" applyFont="1" applyFill="1" applyBorder="1" applyAlignment="1">
      <alignment horizontal="center" vertical="center" wrapText="1"/>
    </xf>
    <xf numFmtId="190" fontId="1" fillId="0" borderId="16" xfId="0" applyNumberFormat="1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190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90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4" fillId="0" borderId="0" xfId="0" applyNumberFormat="1" applyFont="1" applyFill="1" applyBorder="1" applyAlignment="1">
      <alignment horizontal="center" vertical="center" wrapText="1"/>
    </xf>
    <xf numFmtId="190" fontId="1" fillId="0" borderId="25" xfId="0" applyNumberFormat="1" applyFont="1" applyFill="1" applyBorder="1" applyAlignment="1" applyProtection="1">
      <alignment horizontal="center" vertical="center"/>
      <protection/>
    </xf>
    <xf numFmtId="190" fontId="1" fillId="0" borderId="26" xfId="0" applyNumberFormat="1" applyFont="1" applyFill="1" applyBorder="1" applyAlignment="1" applyProtection="1">
      <alignment horizontal="center" vertical="center"/>
      <protection/>
    </xf>
    <xf numFmtId="188" fontId="1" fillId="0" borderId="27" xfId="0" applyNumberFormat="1" applyFont="1" applyFill="1" applyBorder="1" applyAlignment="1" applyProtection="1">
      <alignment horizontal="center" vertical="center" wrapText="1"/>
      <protection/>
    </xf>
    <xf numFmtId="188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89" fontId="1" fillId="0" borderId="19" xfId="0" applyNumberFormat="1" applyFont="1" applyFill="1" applyBorder="1" applyAlignment="1" applyProtection="1">
      <alignment horizontal="center" vertical="center"/>
      <protection/>
    </xf>
    <xf numFmtId="189" fontId="1" fillId="0" borderId="20" xfId="0" applyNumberFormat="1" applyFont="1" applyFill="1" applyBorder="1" applyAlignment="1" applyProtection="1">
      <alignment horizontal="center" vertical="center"/>
      <protection/>
    </xf>
    <xf numFmtId="189" fontId="1" fillId="0" borderId="21" xfId="0" applyNumberFormat="1" applyFont="1" applyFill="1" applyBorder="1" applyAlignment="1" applyProtection="1">
      <alignment horizontal="center" vertical="center"/>
      <protection/>
    </xf>
    <xf numFmtId="189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2" fontId="28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88" fontId="28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24" fontId="1" fillId="0" borderId="29" xfId="0" applyNumberFormat="1" applyFont="1" applyFill="1" applyBorder="1" applyAlignment="1" applyProtection="1">
      <alignment horizontal="center" vertical="center"/>
      <protection/>
    </xf>
    <xf numFmtId="224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224" fontId="1" fillId="0" borderId="25" xfId="0" applyNumberFormat="1" applyFont="1" applyFill="1" applyBorder="1" applyAlignment="1" applyProtection="1">
      <alignment horizontal="center" vertical="center"/>
      <protection/>
    </xf>
    <xf numFmtId="190" fontId="1" fillId="0" borderId="3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190" fontId="1" fillId="0" borderId="33" xfId="0" applyNumberFormat="1" applyFont="1" applyFill="1" applyBorder="1" applyAlignment="1" applyProtection="1">
      <alignment horizontal="center" vertical="center"/>
      <protection/>
    </xf>
    <xf numFmtId="224" fontId="1" fillId="0" borderId="15" xfId="0" applyNumberFormat="1" applyFont="1" applyFill="1" applyBorder="1" applyAlignment="1" applyProtection="1">
      <alignment horizontal="center" vertical="center"/>
      <protection/>
    </xf>
    <xf numFmtId="224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88" fontId="1" fillId="0" borderId="25" xfId="0" applyNumberFormat="1" applyFont="1" applyFill="1" applyBorder="1" applyAlignment="1" applyProtection="1">
      <alignment horizontal="center" vertical="center"/>
      <protection/>
    </xf>
    <xf numFmtId="190" fontId="1" fillId="0" borderId="37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0" fontId="1" fillId="0" borderId="33" xfId="0" applyNumberFormat="1" applyFont="1" applyFill="1" applyBorder="1" applyAlignment="1">
      <alignment horizontal="center" vertical="center" wrapText="1"/>
    </xf>
    <xf numFmtId="188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224" fontId="1" fillId="0" borderId="38" xfId="0" applyNumberFormat="1" applyFont="1" applyFill="1" applyBorder="1" applyAlignment="1" applyProtection="1">
      <alignment horizontal="center" vertical="center"/>
      <protection/>
    </xf>
    <xf numFmtId="2" fontId="1" fillId="0" borderId="39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226" fontId="1" fillId="0" borderId="15" xfId="0" applyNumberFormat="1" applyFont="1" applyFill="1" applyBorder="1" applyAlignment="1" applyProtection="1">
      <alignment horizontal="center" vertical="center"/>
      <protection/>
    </xf>
    <xf numFmtId="2" fontId="1" fillId="0" borderId="35" xfId="0" applyNumberFormat="1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horizontal="center" vertical="center"/>
    </xf>
    <xf numFmtId="0" fontId="1" fillId="32" borderId="29" xfId="0" applyNumberFormat="1" applyFont="1" applyFill="1" applyBorder="1" applyAlignment="1" applyProtection="1">
      <alignment horizontal="center" vertical="center"/>
      <protection/>
    </xf>
    <xf numFmtId="0" fontId="1" fillId="32" borderId="29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190" fontId="1" fillId="0" borderId="18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32" borderId="12" xfId="0" applyNumberFormat="1" applyFont="1" applyFill="1" applyBorder="1" applyAlignment="1" applyProtection="1">
      <alignment horizontal="center" vertical="center"/>
      <protection/>
    </xf>
    <xf numFmtId="0" fontId="1" fillId="32" borderId="12" xfId="0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2" borderId="25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32" borderId="19" xfId="0" applyNumberFormat="1" applyFont="1" applyFill="1" applyBorder="1" applyAlignment="1">
      <alignment horizontal="left" vertical="center" wrapText="1"/>
    </xf>
    <xf numFmtId="224" fontId="1" fillId="0" borderId="19" xfId="0" applyNumberFormat="1" applyFont="1" applyFill="1" applyBorder="1" applyAlignment="1" applyProtection="1">
      <alignment horizontal="center" vertical="center"/>
      <protection/>
    </xf>
    <xf numFmtId="0" fontId="73" fillId="0" borderId="35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15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vertical="center" wrapText="1"/>
    </xf>
    <xf numFmtId="190" fontId="1" fillId="0" borderId="18" xfId="0" applyNumberFormat="1" applyFont="1" applyBorder="1" applyAlignment="1">
      <alignment horizontal="center" vertical="center" wrapText="1"/>
    </xf>
    <xf numFmtId="190" fontId="1" fillId="0" borderId="44" xfId="0" applyNumberFormat="1" applyFont="1" applyBorder="1" applyAlignment="1">
      <alignment horizontal="center" vertical="center" wrapText="1"/>
    </xf>
    <xf numFmtId="190" fontId="1" fillId="0" borderId="24" xfId="0" applyNumberFormat="1" applyFont="1" applyBorder="1" applyAlignment="1">
      <alignment horizontal="center" vertical="center" wrapText="1"/>
    </xf>
    <xf numFmtId="190" fontId="1" fillId="0" borderId="44" xfId="0" applyNumberFormat="1" applyFont="1" applyBorder="1" applyAlignment="1">
      <alignment horizontal="center" vertical="center"/>
    </xf>
    <xf numFmtId="190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2" fontId="1" fillId="0" borderId="39" xfId="0" applyNumberFormat="1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1" fontId="1" fillId="0" borderId="45" xfId="0" applyNumberFormat="1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2" fontId="1" fillId="0" borderId="39" xfId="0" applyNumberFormat="1" applyFont="1" applyFill="1" applyBorder="1" applyAlignment="1" applyProtection="1">
      <alignment vertical="center"/>
      <protection/>
    </xf>
    <xf numFmtId="188" fontId="1" fillId="0" borderId="24" xfId="0" applyNumberFormat="1" applyFont="1" applyFill="1" applyBorder="1" applyAlignment="1" applyProtection="1">
      <alignment vertical="center"/>
      <protection/>
    </xf>
    <xf numFmtId="188" fontId="1" fillId="0" borderId="18" xfId="0" applyNumberFormat="1" applyFont="1" applyFill="1" applyBorder="1" applyAlignment="1" applyProtection="1">
      <alignment vertical="center"/>
      <protection/>
    </xf>
    <xf numFmtId="190" fontId="5" fillId="0" borderId="18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33" xfId="0" applyNumberFormat="1" applyFont="1" applyFill="1" applyBorder="1" applyAlignment="1" applyProtection="1">
      <alignment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11" xfId="53" applyFont="1" applyBorder="1" applyAlignment="1">
      <alignment horizontal="center"/>
      <protection/>
    </xf>
    <xf numFmtId="0" fontId="1" fillId="0" borderId="11" xfId="53" applyFont="1" applyBorder="1" applyAlignment="1">
      <alignment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>
      <alignment horizontal="left" vertical="center" wrapText="1"/>
    </xf>
    <xf numFmtId="190" fontId="1" fillId="0" borderId="49" xfId="0" applyNumberFormat="1" applyFont="1" applyFill="1" applyBorder="1" applyAlignment="1">
      <alignment horizontal="center" vertical="center" wrapText="1"/>
    </xf>
    <xf numFmtId="224" fontId="1" fillId="0" borderId="40" xfId="0" applyNumberFormat="1" applyFont="1" applyFill="1" applyBorder="1" applyAlignment="1" applyProtection="1">
      <alignment vertical="center"/>
      <protection/>
    </xf>
    <xf numFmtId="224" fontId="1" fillId="0" borderId="29" xfId="0" applyNumberFormat="1" applyFont="1" applyFill="1" applyBorder="1" applyAlignment="1" applyProtection="1">
      <alignment vertical="center"/>
      <protection/>
    </xf>
    <xf numFmtId="224" fontId="1" fillId="0" borderId="4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190" fontId="1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188" fontId="1" fillId="0" borderId="40" xfId="0" applyNumberFormat="1" applyFont="1" applyFill="1" applyBorder="1" applyAlignment="1" applyProtection="1">
      <alignment vertical="center"/>
      <protection/>
    </xf>
    <xf numFmtId="0" fontId="1" fillId="0" borderId="29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5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" fillId="0" borderId="52" xfId="0" applyNumberFormat="1" applyFont="1" applyFill="1" applyBorder="1" applyAlignment="1">
      <alignment vertical="center" wrapText="1"/>
    </xf>
    <xf numFmtId="188" fontId="1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90" fontId="1" fillId="0" borderId="54" xfId="0" applyNumberFormat="1" applyFont="1" applyFill="1" applyBorder="1" applyAlignment="1" applyProtection="1">
      <alignment horizontal="center" vertical="center"/>
      <protection/>
    </xf>
    <xf numFmtId="190" fontId="1" fillId="0" borderId="55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23" xfId="0" applyNumberFormat="1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188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88" fontId="1" fillId="0" borderId="21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1" fontId="1" fillId="0" borderId="19" xfId="0" applyNumberFormat="1" applyFont="1" applyFill="1" applyBorder="1" applyAlignment="1">
      <alignment horizontal="left"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2" fontId="5" fillId="0" borderId="39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90" fontId="5" fillId="0" borderId="44" xfId="0" applyNumberFormat="1" applyFont="1" applyFill="1" applyBorder="1" applyAlignment="1">
      <alignment horizontal="center" vertical="center" wrapText="1"/>
    </xf>
    <xf numFmtId="190" fontId="5" fillId="0" borderId="24" xfId="0" applyNumberFormat="1" applyFont="1" applyFill="1" applyBorder="1" applyAlignment="1">
      <alignment horizontal="center" vertical="center" wrapText="1"/>
    </xf>
    <xf numFmtId="190" fontId="5" fillId="0" borderId="47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190" fontId="5" fillId="0" borderId="59" xfId="0" applyNumberFormat="1" applyFont="1" applyFill="1" applyBorder="1" applyAlignment="1">
      <alignment horizontal="center" vertical="center" wrapText="1"/>
    </xf>
    <xf numFmtId="190" fontId="5" fillId="0" borderId="5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53" applyFont="1" applyBorder="1" applyAlignment="1">
      <alignment horizontal="left"/>
      <protection/>
    </xf>
    <xf numFmtId="190" fontId="1" fillId="0" borderId="17" xfId="0" applyNumberFormat="1" applyFont="1" applyFill="1" applyBorder="1" applyAlignment="1">
      <alignment horizontal="center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90" fontId="1" fillId="0" borderId="44" xfId="0" applyNumberFormat="1" applyFont="1" applyFill="1" applyBorder="1" applyAlignment="1">
      <alignment horizontal="center" vertical="center" wrapText="1"/>
    </xf>
    <xf numFmtId="190" fontId="1" fillId="0" borderId="24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" fontId="1" fillId="0" borderId="44" xfId="0" applyNumberFormat="1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190" fontId="5" fillId="0" borderId="48" xfId="0" applyNumberFormat="1" applyFont="1" applyFill="1" applyBorder="1" applyAlignment="1">
      <alignment horizontal="center" vertical="center" wrapText="1"/>
    </xf>
    <xf numFmtId="190" fontId="1" fillId="0" borderId="60" xfId="0" applyNumberFormat="1" applyFont="1" applyFill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190" fontId="5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41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 applyProtection="1">
      <alignment horizontal="center" vertical="center"/>
      <protection/>
    </xf>
    <xf numFmtId="190" fontId="1" fillId="0" borderId="17" xfId="0" applyNumberFormat="1" applyFont="1" applyBorder="1" applyAlignment="1">
      <alignment horizontal="center" vertical="center"/>
    </xf>
    <xf numFmtId="188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190" fontId="5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57" xfId="0" applyNumberFormat="1" applyFont="1" applyFill="1" applyBorder="1" applyAlignment="1" applyProtection="1">
      <alignment horizontal="center" vertical="center"/>
      <protection/>
    </xf>
    <xf numFmtId="19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0" xfId="0" applyNumberFormat="1" applyFont="1" applyFill="1" applyBorder="1" applyAlignment="1">
      <alignment horizontal="center" vertical="center" wrapText="1"/>
    </xf>
    <xf numFmtId="190" fontId="1" fillId="0" borderId="27" xfId="0" applyNumberFormat="1" applyFont="1" applyFill="1" applyBorder="1" applyAlignment="1">
      <alignment horizontal="center" vertical="center" wrapText="1"/>
    </xf>
    <xf numFmtId="190" fontId="1" fillId="0" borderId="28" xfId="0" applyNumberFormat="1" applyFont="1" applyFill="1" applyBorder="1" applyAlignment="1">
      <alignment horizontal="center" vertical="center" wrapText="1"/>
    </xf>
    <xf numFmtId="190" fontId="1" fillId="0" borderId="31" xfId="0" applyNumberFormat="1" applyFont="1" applyFill="1" applyBorder="1" applyAlignment="1">
      <alignment horizontal="center" vertical="center" wrapText="1"/>
    </xf>
    <xf numFmtId="190" fontId="1" fillId="0" borderId="63" xfId="0" applyNumberFormat="1" applyFont="1" applyFill="1" applyBorder="1" applyAlignment="1">
      <alignment horizontal="center" vertical="center" wrapText="1"/>
    </xf>
    <xf numFmtId="190" fontId="1" fillId="0" borderId="64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0" fontId="12" fillId="0" borderId="11" xfId="0" applyFont="1" applyFill="1" applyBorder="1" applyAlignment="1">
      <alignment/>
    </xf>
    <xf numFmtId="190" fontId="1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/>
    </xf>
    <xf numFmtId="190" fontId="1" fillId="0" borderId="18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190" fontId="1" fillId="0" borderId="17" xfId="0" applyNumberFormat="1" applyFont="1" applyFill="1" applyBorder="1" applyAlignment="1">
      <alignment horizontal="center" vertical="center"/>
    </xf>
    <xf numFmtId="190" fontId="1" fillId="0" borderId="44" xfId="0" applyNumberFormat="1" applyFont="1" applyFill="1" applyBorder="1" applyAlignment="1">
      <alignment horizontal="center" vertical="center"/>
    </xf>
    <xf numFmtId="190" fontId="1" fillId="0" borderId="24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75" fillId="0" borderId="11" xfId="0" applyFont="1" applyBorder="1" applyAlignment="1">
      <alignment/>
    </xf>
    <xf numFmtId="190" fontId="6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190" fontId="12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39" xfId="0" applyFont="1" applyBorder="1" applyAlignment="1">
      <alignment/>
    </xf>
    <xf numFmtId="190" fontId="1" fillId="0" borderId="29" xfId="0" applyNumberFormat="1" applyFont="1" applyFill="1" applyBorder="1" applyAlignment="1" applyProtection="1">
      <alignment horizontal="center" vertical="center"/>
      <protection/>
    </xf>
    <xf numFmtId="190" fontId="1" fillId="0" borderId="34" xfId="0" applyNumberFormat="1" applyFont="1" applyFill="1" applyBorder="1" applyAlignment="1" applyProtection="1">
      <alignment horizontal="center" vertical="center"/>
      <protection/>
    </xf>
    <xf numFmtId="190" fontId="1" fillId="0" borderId="65" xfId="0" applyNumberFormat="1" applyFont="1" applyFill="1" applyBorder="1" applyAlignment="1" applyProtection="1">
      <alignment horizontal="center" vertical="center"/>
      <protection/>
    </xf>
    <xf numFmtId="188" fontId="4" fillId="0" borderId="11" xfId="0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>
      <alignment horizontal="center" vertical="center" wrapText="1"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9" fontId="1" fillId="0" borderId="32" xfId="0" applyNumberFormat="1" applyFont="1" applyFill="1" applyBorder="1" applyAlignment="1" applyProtection="1">
      <alignment horizontal="center" vertical="center"/>
      <protection/>
    </xf>
    <xf numFmtId="189" fontId="1" fillId="0" borderId="38" xfId="0" applyNumberFormat="1" applyFont="1" applyFill="1" applyBorder="1" applyAlignment="1" applyProtection="1">
      <alignment horizontal="center" vertical="center"/>
      <protection/>
    </xf>
    <xf numFmtId="189" fontId="1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24" fontId="4" fillId="0" borderId="15" xfId="0" applyNumberFormat="1" applyFont="1" applyFill="1" applyBorder="1" applyAlignment="1" applyProtection="1">
      <alignment horizontal="center" vertical="center"/>
      <protection/>
    </xf>
    <xf numFmtId="224" fontId="4" fillId="0" borderId="11" xfId="0" applyNumberFormat="1" applyFont="1" applyFill="1" applyBorder="1" applyAlignment="1" applyProtection="1">
      <alignment horizontal="center" vertical="center"/>
      <protection/>
    </xf>
    <xf numFmtId="224" fontId="4" fillId="0" borderId="16" xfId="0" applyNumberFormat="1" applyFont="1" applyFill="1" applyBorder="1" applyAlignment="1" applyProtection="1">
      <alignment horizontal="center" vertical="center"/>
      <protection/>
    </xf>
    <xf numFmtId="19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226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 applyProtection="1">
      <alignment horizontal="center" vertical="center"/>
      <protection/>
    </xf>
    <xf numFmtId="190" fontId="4" fillId="0" borderId="16" xfId="0" applyNumberFormat="1" applyFont="1" applyFill="1" applyBorder="1" applyAlignment="1" applyProtection="1">
      <alignment horizontal="center" vertical="center"/>
      <protection/>
    </xf>
    <xf numFmtId="224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190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88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88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8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9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90" fontId="4" fillId="0" borderId="15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188" fontId="4" fillId="0" borderId="29" xfId="0" applyNumberFormat="1" applyFont="1" applyFill="1" applyBorder="1" applyAlignment="1" applyProtection="1">
      <alignment horizontal="center" vertical="center"/>
      <protection/>
    </xf>
    <xf numFmtId="19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19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90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 applyProtection="1">
      <alignment horizontal="center" vertical="center"/>
      <protection/>
    </xf>
    <xf numFmtId="188" fontId="34" fillId="0" borderId="11" xfId="0" applyNumberFormat="1" applyFont="1" applyFill="1" applyBorder="1" applyAlignment="1" applyProtection="1">
      <alignment horizontal="center" vertical="center"/>
      <protection/>
    </xf>
    <xf numFmtId="19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224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>
      <alignment horizontal="center" vertical="center" wrapText="1"/>
    </xf>
    <xf numFmtId="188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" vertical="center" wrapText="1"/>
    </xf>
    <xf numFmtId="188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88" fontId="14" fillId="0" borderId="11" xfId="0" applyNumberFormat="1" applyFont="1" applyFill="1" applyBorder="1" applyAlignment="1">
      <alignment/>
    </xf>
    <xf numFmtId="0" fontId="32" fillId="0" borderId="0" xfId="53" applyFont="1" applyBorder="1" applyAlignment="1">
      <alignment horizontal="left" wrapText="1"/>
      <protection/>
    </xf>
    <xf numFmtId="0" fontId="22" fillId="0" borderId="0" xfId="53" applyFont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20" fillId="0" borderId="0" xfId="53" applyFont="1" applyBorder="1" applyAlignment="1">
      <alignment horizontal="center"/>
      <protection/>
    </xf>
    <xf numFmtId="0" fontId="30" fillId="0" borderId="0" xfId="53" applyFont="1" applyAlignment="1">
      <alignment horizontal="left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9" fillId="0" borderId="32" xfId="54" applyFont="1" applyBorder="1" applyAlignment="1">
      <alignment horizontal="center" vertical="center" wrapText="1"/>
      <protection/>
    </xf>
    <xf numFmtId="0" fontId="13" fillId="0" borderId="66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51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23" xfId="53" applyFont="1" applyBorder="1" applyAlignment="1">
      <alignment horizontal="center" vertical="center" wrapText="1"/>
      <protection/>
    </xf>
    <xf numFmtId="0" fontId="13" fillId="0" borderId="34" xfId="53" applyFont="1" applyBorder="1" applyAlignment="1">
      <alignment horizontal="center" vertical="center" wrapText="1"/>
      <protection/>
    </xf>
    <xf numFmtId="0" fontId="13" fillId="0" borderId="67" xfId="53" applyFont="1" applyBorder="1" applyAlignment="1">
      <alignment horizontal="center" vertical="center" wrapText="1"/>
      <protection/>
    </xf>
    <xf numFmtId="0" fontId="13" fillId="0" borderId="35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wrapText="1"/>
      <protection/>
    </xf>
    <xf numFmtId="0" fontId="13" fillId="0" borderId="11" xfId="53" applyFont="1" applyBorder="1" applyAlignment="1">
      <alignment horizont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7" fillId="0" borderId="32" xfId="54" applyFont="1" applyBorder="1" applyAlignment="1">
      <alignment horizontal="center" vertical="center" wrapText="1"/>
      <protection/>
    </xf>
    <xf numFmtId="0" fontId="9" fillId="0" borderId="32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4" fillId="0" borderId="68" xfId="53" applyFont="1" applyBorder="1" applyAlignment="1">
      <alignment horizontal="center" vertical="center" wrapText="1"/>
      <protection/>
    </xf>
    <xf numFmtId="0" fontId="14" fillId="0" borderId="39" xfId="53" applyFont="1" applyBorder="1" applyAlignment="1">
      <alignment horizontal="center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vertical="center" wrapText="1"/>
      <protection/>
    </xf>
    <xf numFmtId="0" fontId="14" fillId="0" borderId="11" xfId="53" applyFont="1" applyFill="1" applyBorder="1" applyAlignment="1">
      <alignment horizontal="center" wrapText="1"/>
      <protection/>
    </xf>
    <xf numFmtId="0" fontId="13" fillId="0" borderId="11" xfId="53" applyFont="1" applyFill="1" applyBorder="1" applyAlignment="1">
      <alignment horizont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5" fillId="0" borderId="32" xfId="54" applyFont="1" applyBorder="1" applyAlignment="1">
      <alignment horizontal="center" vertical="center" wrapText="1"/>
      <protection/>
    </xf>
    <xf numFmtId="0" fontId="15" fillId="0" borderId="66" xfId="53" applyFont="1" applyBorder="1" applyAlignment="1">
      <alignment horizontal="center" vertical="center" wrapText="1"/>
      <protection/>
    </xf>
    <xf numFmtId="0" fontId="15" fillId="0" borderId="13" xfId="53" applyFont="1" applyBorder="1" applyAlignment="1">
      <alignment horizontal="center" vertical="center" wrapText="1"/>
      <protection/>
    </xf>
    <xf numFmtId="0" fontId="15" fillId="0" borderId="51" xfId="53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 wrapText="1"/>
      <protection/>
    </xf>
    <xf numFmtId="0" fontId="15" fillId="0" borderId="23" xfId="53" applyFont="1" applyBorder="1" applyAlignment="1">
      <alignment horizontal="center" vertical="center" wrapText="1"/>
      <protection/>
    </xf>
    <xf numFmtId="0" fontId="15" fillId="0" borderId="34" xfId="53" applyFont="1" applyBorder="1" applyAlignment="1">
      <alignment horizontal="center" vertical="center" wrapText="1"/>
      <protection/>
    </xf>
    <xf numFmtId="0" fontId="15" fillId="0" borderId="67" xfId="53" applyFont="1" applyBorder="1" applyAlignment="1">
      <alignment horizontal="center" vertical="center" wrapText="1"/>
      <protection/>
    </xf>
    <xf numFmtId="0" fontId="15" fillId="0" borderId="35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49" fontId="14" fillId="0" borderId="14" xfId="54" applyNumberFormat="1" applyFont="1" applyBorder="1" applyAlignment="1" applyProtection="1">
      <alignment horizontal="center" vertical="center" wrapText="1"/>
      <protection locked="0"/>
    </xf>
    <xf numFmtId="0" fontId="0" fillId="0" borderId="68" xfId="53" applyBorder="1" applyAlignment="1">
      <alignment horizontal="center" vertical="center" wrapText="1"/>
      <protection/>
    </xf>
    <xf numFmtId="0" fontId="0" fillId="0" borderId="39" xfId="53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vertical="center" wrapText="1"/>
      <protection/>
    </xf>
    <xf numFmtId="49" fontId="9" fillId="0" borderId="32" xfId="53" applyNumberFormat="1" applyFont="1" applyBorder="1" applyAlignment="1">
      <alignment horizontal="center" vertical="center" wrapText="1"/>
      <protection/>
    </xf>
    <xf numFmtId="0" fontId="16" fillId="0" borderId="66" xfId="53" applyFont="1" applyBorder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51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6" fillId="0" borderId="34" xfId="53" applyFont="1" applyBorder="1" applyAlignment="1">
      <alignment horizontal="center" vertical="center" wrapText="1"/>
      <protection/>
    </xf>
    <xf numFmtId="0" fontId="16" fillId="0" borderId="67" xfId="53" applyFont="1" applyBorder="1" applyAlignment="1">
      <alignment horizontal="center" vertical="center" wrapText="1"/>
      <protection/>
    </xf>
    <xf numFmtId="0" fontId="16" fillId="0" borderId="35" xfId="53" applyFont="1" applyBorder="1" applyAlignment="1">
      <alignment horizontal="center" vertical="center" wrapText="1"/>
      <protection/>
    </xf>
    <xf numFmtId="0" fontId="13" fillId="0" borderId="66" xfId="53" applyFont="1" applyBorder="1" applyAlignment="1">
      <alignment wrapText="1"/>
      <protection/>
    </xf>
    <xf numFmtId="0" fontId="13" fillId="0" borderId="13" xfId="53" applyFont="1" applyBorder="1" applyAlignment="1">
      <alignment wrapText="1"/>
      <protection/>
    </xf>
    <xf numFmtId="0" fontId="13" fillId="0" borderId="51" xfId="53" applyFont="1" applyBorder="1" applyAlignment="1">
      <alignment wrapText="1"/>
      <protection/>
    </xf>
    <xf numFmtId="0" fontId="13" fillId="0" borderId="0" xfId="53" applyFont="1" applyAlignment="1">
      <alignment wrapText="1"/>
      <protection/>
    </xf>
    <xf numFmtId="0" fontId="13" fillId="0" borderId="23" xfId="53" applyFont="1" applyBorder="1" applyAlignment="1">
      <alignment wrapText="1"/>
      <protection/>
    </xf>
    <xf numFmtId="0" fontId="13" fillId="0" borderId="34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53" applyFont="1" applyBorder="1" applyAlignment="1">
      <alignment wrapText="1"/>
      <protection/>
    </xf>
    <xf numFmtId="0" fontId="13" fillId="0" borderId="0" xfId="53" applyFont="1" applyBorder="1" applyAlignment="1">
      <alignment wrapText="1"/>
      <protection/>
    </xf>
    <xf numFmtId="0" fontId="14" fillId="0" borderId="32" xfId="54" applyFont="1" applyBorder="1" applyAlignment="1">
      <alignment horizontal="center" vertical="center" wrapText="1"/>
      <protection/>
    </xf>
    <xf numFmtId="0" fontId="14" fillId="0" borderId="66" xfId="54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4" fillId="0" borderId="32" xfId="53" applyFont="1" applyBorder="1" applyAlignment="1">
      <alignment horizontal="center" vertical="center" wrapText="1"/>
      <protection/>
    </xf>
    <xf numFmtId="0" fontId="0" fillId="0" borderId="66" xfId="53" applyBorder="1" applyAlignment="1">
      <alignment vertical="center" wrapText="1"/>
      <protection/>
    </xf>
    <xf numFmtId="0" fontId="0" fillId="0" borderId="13" xfId="53" applyBorder="1" applyAlignment="1">
      <alignment vertical="center" wrapText="1"/>
      <protection/>
    </xf>
    <xf numFmtId="0" fontId="0" fillId="0" borderId="34" xfId="53" applyBorder="1" applyAlignment="1">
      <alignment vertical="center" wrapText="1"/>
      <protection/>
    </xf>
    <xf numFmtId="0" fontId="0" fillId="0" borderId="67" xfId="53" applyBorder="1" applyAlignment="1">
      <alignment vertical="center" wrapText="1"/>
      <protection/>
    </xf>
    <xf numFmtId="0" fontId="0" fillId="0" borderId="35" xfId="53" applyBorder="1" applyAlignment="1">
      <alignment vertic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3" fillId="0" borderId="68" xfId="53" applyFont="1" applyBorder="1" applyAlignment="1">
      <alignment horizontal="center" vertical="center" wrapText="1"/>
      <protection/>
    </xf>
    <xf numFmtId="0" fontId="13" fillId="0" borderId="39" xfId="53" applyFont="1" applyBorder="1" applyAlignment="1">
      <alignment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13" fillId="0" borderId="66" xfId="53" applyFont="1" applyBorder="1" applyAlignment="1">
      <alignment vertical="center" wrapText="1"/>
      <protection/>
    </xf>
    <xf numFmtId="0" fontId="13" fillId="0" borderId="13" xfId="53" applyFont="1" applyBorder="1" applyAlignment="1">
      <alignment vertical="center" wrapText="1"/>
      <protection/>
    </xf>
    <xf numFmtId="0" fontId="13" fillId="0" borderId="34" xfId="53" applyFont="1" applyBorder="1" applyAlignment="1">
      <alignment vertical="center" wrapText="1"/>
      <protection/>
    </xf>
    <xf numFmtId="0" fontId="13" fillId="0" borderId="67" xfId="53" applyFont="1" applyBorder="1" applyAlignment="1">
      <alignment vertical="center" wrapText="1"/>
      <protection/>
    </xf>
    <xf numFmtId="0" fontId="13" fillId="0" borderId="35" xfId="53" applyFont="1" applyBorder="1" applyAlignment="1">
      <alignment vertical="center" wrapText="1"/>
      <protection/>
    </xf>
    <xf numFmtId="0" fontId="14" fillId="0" borderId="66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34" xfId="53" applyFont="1" applyBorder="1" applyAlignment="1">
      <alignment horizontal="center" vertical="center" wrapText="1"/>
      <protection/>
    </xf>
    <xf numFmtId="0" fontId="14" fillId="0" borderId="67" xfId="53" applyFont="1" applyBorder="1" applyAlignment="1">
      <alignment horizontal="center" vertical="center" wrapText="1"/>
      <protection/>
    </xf>
    <xf numFmtId="0" fontId="14" fillId="0" borderId="35" xfId="53" applyFont="1" applyBorder="1" applyAlignment="1">
      <alignment horizontal="center" vertical="center" wrapText="1"/>
      <protection/>
    </xf>
    <xf numFmtId="0" fontId="14" fillId="0" borderId="32" xfId="53" applyFont="1" applyFill="1" applyBorder="1" applyAlignment="1">
      <alignment horizontal="center" vertical="center" wrapText="1"/>
      <protection/>
    </xf>
    <xf numFmtId="0" fontId="14" fillId="0" borderId="6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34" xfId="53" applyFont="1" applyFill="1" applyBorder="1" applyAlignment="1">
      <alignment horizontal="center" vertical="center" wrapText="1"/>
      <protection/>
    </xf>
    <xf numFmtId="0" fontId="14" fillId="0" borderId="67" xfId="53" applyFont="1" applyFill="1" applyBorder="1" applyAlignment="1">
      <alignment horizontal="center" vertical="center" wrapText="1"/>
      <protection/>
    </xf>
    <xf numFmtId="0" fontId="14" fillId="0" borderId="35" xfId="53" applyFont="1" applyFill="1" applyBorder="1" applyAlignment="1">
      <alignment horizontal="center" vertical="center" wrapText="1"/>
      <protection/>
    </xf>
    <xf numFmtId="0" fontId="0" fillId="0" borderId="68" xfId="53" applyBorder="1" applyAlignment="1">
      <alignment vertical="center" wrapText="1"/>
      <protection/>
    </xf>
    <xf numFmtId="0" fontId="0" fillId="0" borderId="39" xfId="53" applyBorder="1" applyAlignment="1">
      <alignment vertical="center" wrapText="1"/>
      <protection/>
    </xf>
    <xf numFmtId="0" fontId="30" fillId="0" borderId="0" xfId="53" applyFont="1" applyBorder="1" applyAlignment="1">
      <alignment horizontal="left" vertical="top" wrapText="1"/>
      <protection/>
    </xf>
    <xf numFmtId="0" fontId="31" fillId="0" borderId="0" xfId="53" applyFont="1" applyAlignment="1">
      <alignment vertical="top" wrapText="1"/>
      <protection/>
    </xf>
    <xf numFmtId="0" fontId="30" fillId="32" borderId="0" xfId="53" applyFont="1" applyFill="1" applyBorder="1" applyAlignment="1">
      <alignment horizontal="left" vertical="center" wrapText="1"/>
      <protection/>
    </xf>
    <xf numFmtId="0" fontId="31" fillId="32" borderId="0" xfId="53" applyFont="1" applyFill="1" applyAlignment="1">
      <alignment vertical="center" wrapText="1"/>
      <protection/>
    </xf>
    <xf numFmtId="0" fontId="31" fillId="32" borderId="0" xfId="53" applyFont="1" applyFill="1" applyAlignment="1">
      <alignment wrapText="1"/>
      <protection/>
    </xf>
    <xf numFmtId="0" fontId="32" fillId="0" borderId="0" xfId="53" applyFont="1" applyBorder="1" applyAlignment="1">
      <alignment horizontal="left" vertical="center" wrapText="1"/>
      <protection/>
    </xf>
    <xf numFmtId="0" fontId="22" fillId="0" borderId="0" xfId="53" applyFont="1" applyAlignment="1">
      <alignment horizontal="left" vertical="center" wrapText="1"/>
      <protection/>
    </xf>
    <xf numFmtId="0" fontId="13" fillId="0" borderId="11" xfId="53" applyFont="1" applyBorder="1" applyAlignment="1">
      <alignment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wrapText="1"/>
      <protection/>
    </xf>
    <xf numFmtId="0" fontId="23" fillId="0" borderId="0" xfId="53" applyFont="1" applyAlignment="1">
      <alignment horizontal="left" wrapText="1"/>
      <protection/>
    </xf>
    <xf numFmtId="0" fontId="32" fillId="0" borderId="0" xfId="53" applyFont="1" applyAlignment="1">
      <alignment horizontal="left" wrapText="1"/>
      <protection/>
    </xf>
    <xf numFmtId="0" fontId="13" fillId="0" borderId="39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/>
      <protection/>
    </xf>
    <xf numFmtId="0" fontId="1" fillId="0" borderId="68" xfId="53" applyFont="1" applyBorder="1" applyAlignment="1">
      <alignment horizontal="center" vertical="center"/>
      <protection/>
    </xf>
    <xf numFmtId="0" fontId="1" fillId="0" borderId="39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9" xfId="53" applyFont="1" applyBorder="1" applyAlignment="1">
      <alignment horizontal="center" vertical="center" textRotation="90"/>
      <protection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2" borderId="44" xfId="0" applyNumberFormat="1" applyFont="1" applyFill="1" applyBorder="1" applyAlignment="1" applyProtection="1">
      <alignment horizontal="center" vertical="center"/>
      <protection/>
    </xf>
    <xf numFmtId="0" fontId="29" fillId="0" borderId="24" xfId="0" applyFont="1" applyBorder="1" applyAlignment="1">
      <alignment vertical="center"/>
    </xf>
    <xf numFmtId="0" fontId="1" fillId="0" borderId="4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" fillId="32" borderId="64" xfId="0" applyNumberFormat="1" applyFont="1" applyFill="1" applyBorder="1" applyAlignment="1" applyProtection="1">
      <alignment horizontal="center" vertical="center"/>
      <protection/>
    </xf>
    <xf numFmtId="0" fontId="5" fillId="32" borderId="70" xfId="0" applyNumberFormat="1" applyFont="1" applyFill="1" applyBorder="1" applyAlignment="1" applyProtection="1">
      <alignment horizontal="center" vertical="center"/>
      <protection/>
    </xf>
    <xf numFmtId="0" fontId="5" fillId="32" borderId="63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" fillId="0" borderId="65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" fillId="0" borderId="67" xfId="0" applyFont="1" applyBorder="1" applyAlignment="1" applyProtection="1">
      <alignment horizontal="right" vertical="center"/>
      <protection/>
    </xf>
    <xf numFmtId="0" fontId="15" fillId="0" borderId="67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5" fillId="32" borderId="42" xfId="0" applyNumberFormat="1" applyFont="1" applyFill="1" applyBorder="1" applyAlignment="1" applyProtection="1">
      <alignment horizontal="center" vertical="center"/>
      <protection/>
    </xf>
    <xf numFmtId="0" fontId="29" fillId="0" borderId="46" xfId="0" applyFont="1" applyBorder="1" applyAlignment="1">
      <alignment vertical="center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90" fontId="1" fillId="0" borderId="55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190" fontId="1" fillId="0" borderId="65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73" xfId="0" applyNumberFormat="1" applyFont="1" applyFill="1" applyBorder="1" applyAlignment="1" applyProtection="1">
      <alignment horizontal="center" vertical="center" wrapText="1"/>
      <protection/>
    </xf>
    <xf numFmtId="188" fontId="1" fillId="0" borderId="26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36" xfId="0" applyNumberFormat="1" applyFont="1" applyFill="1" applyBorder="1" applyAlignment="1" applyProtection="1">
      <alignment horizontal="center" vertical="center" wrapText="1"/>
      <protection/>
    </xf>
    <xf numFmtId="188" fontId="1" fillId="0" borderId="37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 wrapText="1"/>
      <protection/>
    </xf>
    <xf numFmtId="188" fontId="1" fillId="0" borderId="16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9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6" xfId="0" applyNumberFormat="1" applyFont="1" applyFill="1" applyBorder="1" applyAlignment="1" applyProtection="1">
      <alignment horizontal="center" vertical="center" textRotation="90"/>
      <protection/>
    </xf>
    <xf numFmtId="0" fontId="1" fillId="0" borderId="15" xfId="0" applyNumberFormat="1" applyFont="1" applyFill="1" applyBorder="1" applyAlignment="1" applyProtection="1">
      <alignment horizontal="center" vertical="center" textRotation="90"/>
      <protection/>
    </xf>
    <xf numFmtId="0" fontId="1" fillId="0" borderId="21" xfId="0" applyNumberFormat="1" applyFont="1" applyFill="1" applyBorder="1" applyAlignment="1" applyProtection="1">
      <alignment horizontal="center" vertical="center" textRotation="90"/>
      <protection/>
    </xf>
    <xf numFmtId="0" fontId="15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67" xfId="0" applyFont="1" applyFill="1" applyBorder="1" applyAlignment="1" applyProtection="1">
      <alignment horizontal="right" vertical="center"/>
      <protection/>
    </xf>
    <xf numFmtId="0" fontId="15" fillId="0" borderId="67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9" fillId="0" borderId="24" xfId="0" applyFont="1" applyFill="1" applyBorder="1" applyAlignment="1">
      <alignment vertical="center"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29" fillId="0" borderId="46" xfId="0" applyFont="1" applyFill="1" applyBorder="1" applyAlignment="1">
      <alignment vertical="center"/>
    </xf>
    <xf numFmtId="0" fontId="1" fillId="0" borderId="65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70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textRotation="90"/>
      <protection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2" xfId="0" applyFont="1" applyBorder="1" applyAlignment="1">
      <alignment horizontal="center"/>
    </xf>
    <xf numFmtId="188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76" fillId="0" borderId="11" xfId="0" applyNumberFormat="1" applyFont="1" applyFill="1" applyBorder="1" applyAlignment="1">
      <alignment horizontal="left" vertical="center" wrapText="1"/>
    </xf>
    <xf numFmtId="0" fontId="76" fillId="0" borderId="11" xfId="0" applyNumberFormat="1" applyFont="1" applyFill="1" applyBorder="1" applyAlignment="1" applyProtection="1">
      <alignment horizontal="left" vertical="center"/>
      <protection/>
    </xf>
    <xf numFmtId="1" fontId="76" fillId="0" borderId="11" xfId="0" applyNumberFormat="1" applyFont="1" applyFill="1" applyBorder="1" applyAlignment="1">
      <alignment horizontal="left" vertical="center" wrapText="1"/>
    </xf>
    <xf numFmtId="1" fontId="76" fillId="0" borderId="1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view="pageBreakPreview" zoomScale="50" zoomScaleNormal="50" zoomScaleSheetLayoutView="50" zoomScalePageLayoutView="0" workbookViewId="0" topLeftCell="A7">
      <selection activeCell="AN10" sqref="AN10:BA10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6.00390625" style="16" customWidth="1"/>
    <col min="40" max="40" width="4.75390625" style="16" customWidth="1"/>
    <col min="41" max="41" width="6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30" customHeight="1">
      <c r="A2" s="551" t="s">
        <v>147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47" t="s">
        <v>68</v>
      </c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</row>
    <row r="3" spans="1:53" ht="20.25" customHeight="1">
      <c r="A3" s="551" t="s">
        <v>148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</row>
    <row r="4" spans="1:53" ht="30.75">
      <c r="A4" s="551" t="s">
        <v>205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48" t="s">
        <v>22</v>
      </c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548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</row>
    <row r="5" spans="1:53" ht="26.25" customHeight="1">
      <c r="A5" s="551" t="s">
        <v>206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659" t="s">
        <v>218</v>
      </c>
      <c r="AO5" s="660"/>
      <c r="AP5" s="660"/>
      <c r="AQ5" s="660"/>
      <c r="AR5" s="660"/>
      <c r="AS5" s="660"/>
      <c r="AT5" s="660"/>
      <c r="AU5" s="660"/>
      <c r="AV5" s="660"/>
      <c r="AW5" s="660"/>
      <c r="AX5" s="660"/>
      <c r="AY5" s="660"/>
      <c r="AZ5" s="660"/>
      <c r="BA5" s="660"/>
    </row>
    <row r="6" spans="1:53" s="22" customFormat="1" ht="27.75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660"/>
      <c r="AO6" s="660"/>
      <c r="AP6" s="660"/>
      <c r="AQ6" s="660"/>
      <c r="AR6" s="660"/>
      <c r="AS6" s="660"/>
      <c r="AT6" s="660"/>
      <c r="AU6" s="660"/>
      <c r="AV6" s="660"/>
      <c r="AW6" s="660"/>
      <c r="AX6" s="660"/>
      <c r="AY6" s="660"/>
      <c r="AZ6" s="660"/>
      <c r="BA6" s="660"/>
    </row>
    <row r="7" spans="1:53" s="22" customFormat="1" ht="22.5" customHeight="1">
      <c r="A7" s="551" t="s">
        <v>149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660"/>
      <c r="AO7" s="660"/>
      <c r="AP7" s="660"/>
      <c r="AQ7" s="660"/>
      <c r="AR7" s="660"/>
      <c r="AS7" s="660"/>
      <c r="AT7" s="660"/>
      <c r="AU7" s="660"/>
      <c r="AV7" s="660"/>
      <c r="AW7" s="660"/>
      <c r="AX7" s="660"/>
      <c r="AY7" s="660"/>
      <c r="AZ7" s="660"/>
      <c r="BA7" s="660"/>
    </row>
    <row r="8" spans="1:53" s="22" customFormat="1" ht="27" customHeight="1">
      <c r="A8" s="551" t="s">
        <v>150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49" t="s">
        <v>80</v>
      </c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</row>
    <row r="9" spans="16:53" s="22" customFormat="1" ht="64.5" customHeight="1">
      <c r="P9" s="541" t="s">
        <v>204</v>
      </c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</row>
    <row r="10" spans="16:53" s="22" customFormat="1" ht="27.75" customHeight="1">
      <c r="P10" s="541" t="s">
        <v>154</v>
      </c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337"/>
      <c r="AM10" s="337"/>
      <c r="AN10" s="657" t="s">
        <v>183</v>
      </c>
      <c r="AO10" s="658"/>
      <c r="AP10" s="658"/>
      <c r="AQ10" s="658"/>
      <c r="AR10" s="658"/>
      <c r="AS10" s="658"/>
      <c r="AT10" s="658"/>
      <c r="AU10" s="658"/>
      <c r="AV10" s="658"/>
      <c r="AW10" s="658"/>
      <c r="AX10" s="658"/>
      <c r="AY10" s="658"/>
      <c r="AZ10" s="658"/>
      <c r="BA10" s="658"/>
    </row>
    <row r="11" spans="16:53" s="22" customFormat="1" ht="27.75" customHeight="1">
      <c r="P11" s="662" t="s">
        <v>155</v>
      </c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545" t="s">
        <v>79</v>
      </c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</row>
    <row r="12" spans="16:53" s="22" customFormat="1" ht="24" customHeight="1"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545"/>
      <c r="AO12" s="545"/>
      <c r="AP12" s="545"/>
      <c r="AQ12" s="545"/>
      <c r="AR12" s="545"/>
      <c r="AS12" s="545"/>
      <c r="AT12" s="545"/>
      <c r="AU12" s="545"/>
      <c r="AV12" s="545"/>
      <c r="AW12" s="545"/>
      <c r="AX12" s="545"/>
      <c r="AY12" s="545"/>
      <c r="AZ12" s="545"/>
      <c r="BA12" s="545"/>
    </row>
    <row r="13" spans="16:53" s="22" customFormat="1" ht="28.5" customHeight="1">
      <c r="P13" s="669" t="s">
        <v>156</v>
      </c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  <c r="AL13" s="669"/>
      <c r="AM13" s="669"/>
      <c r="AN13" s="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</row>
    <row r="14" spans="16:53" s="22" customFormat="1" ht="25.5" customHeight="1"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</row>
    <row r="15" spans="16:53" s="22" customFormat="1" ht="26.25" customHeight="1">
      <c r="P15" s="662" t="s">
        <v>151</v>
      </c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</row>
    <row r="16" spans="41:53" s="22" customFormat="1" ht="18.75"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</row>
    <row r="17" spans="1:53" s="22" customFormat="1" ht="25.5">
      <c r="A17" s="544" t="s">
        <v>78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</row>
    <row r="18" spans="1:53" s="22" customFormat="1" ht="25.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s="22" customFormat="1" ht="18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ht="19.5" customHeight="1">
      <c r="A20" s="33"/>
      <c r="B20" s="265"/>
      <c r="C20" s="265"/>
      <c r="D20" s="265"/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33"/>
      <c r="X20" s="33"/>
      <c r="Y20" s="264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</row>
    <row r="21" spans="1:53" ht="19.5" customHeight="1">
      <c r="A21" s="674" t="s">
        <v>0</v>
      </c>
      <c r="B21" s="671" t="s">
        <v>23</v>
      </c>
      <c r="C21" s="672"/>
      <c r="D21" s="672"/>
      <c r="E21" s="673"/>
      <c r="F21" s="671" t="s">
        <v>24</v>
      </c>
      <c r="G21" s="672"/>
      <c r="H21" s="672"/>
      <c r="I21" s="673"/>
      <c r="J21" s="671" t="s">
        <v>25</v>
      </c>
      <c r="K21" s="672"/>
      <c r="L21" s="672"/>
      <c r="M21" s="672"/>
      <c r="N21" s="673"/>
      <c r="O21" s="671" t="s">
        <v>26</v>
      </c>
      <c r="P21" s="672"/>
      <c r="Q21" s="672"/>
      <c r="R21" s="673"/>
      <c r="S21" s="671" t="s">
        <v>27</v>
      </c>
      <c r="T21" s="672"/>
      <c r="U21" s="672"/>
      <c r="V21" s="672"/>
      <c r="W21" s="673"/>
      <c r="X21" s="671" t="s">
        <v>28</v>
      </c>
      <c r="Y21" s="672"/>
      <c r="Z21" s="672"/>
      <c r="AA21" s="673"/>
      <c r="AB21" s="671" t="s">
        <v>29</v>
      </c>
      <c r="AC21" s="672"/>
      <c r="AD21" s="672"/>
      <c r="AE21" s="673"/>
      <c r="AF21" s="671" t="s">
        <v>30</v>
      </c>
      <c r="AG21" s="672"/>
      <c r="AH21" s="672"/>
      <c r="AI21" s="673"/>
      <c r="AJ21" s="671" t="s">
        <v>31</v>
      </c>
      <c r="AK21" s="672"/>
      <c r="AL21" s="672"/>
      <c r="AM21" s="672"/>
      <c r="AN21" s="673"/>
      <c r="AO21" s="671" t="s">
        <v>32</v>
      </c>
      <c r="AP21" s="672"/>
      <c r="AQ21" s="672"/>
      <c r="AR21" s="673"/>
      <c r="AS21" s="671" t="s">
        <v>33</v>
      </c>
      <c r="AT21" s="672"/>
      <c r="AU21" s="672"/>
      <c r="AV21" s="672"/>
      <c r="AW21" s="673"/>
      <c r="AX21" s="666" t="s">
        <v>34</v>
      </c>
      <c r="AY21" s="666"/>
      <c r="AZ21" s="666"/>
      <c r="BA21" s="666"/>
    </row>
    <row r="22" spans="1:53" ht="19.5" customHeight="1">
      <c r="A22" s="675"/>
      <c r="B22" s="37">
        <v>1</v>
      </c>
      <c r="C22" s="37">
        <v>2</v>
      </c>
      <c r="D22" s="37">
        <v>3</v>
      </c>
      <c r="E22" s="37">
        <v>4</v>
      </c>
      <c r="F22" s="39">
        <v>5</v>
      </c>
      <c r="G22" s="39">
        <v>6</v>
      </c>
      <c r="H22" s="39">
        <v>7</v>
      </c>
      <c r="I22" s="39">
        <v>8</v>
      </c>
      <c r="J22" s="39">
        <v>9</v>
      </c>
      <c r="K22" s="39">
        <v>10</v>
      </c>
      <c r="L22" s="39">
        <v>11</v>
      </c>
      <c r="M22" s="39">
        <v>12</v>
      </c>
      <c r="N22" s="39">
        <v>13</v>
      </c>
      <c r="O22" s="39">
        <v>14</v>
      </c>
      <c r="P22" s="39">
        <v>15</v>
      </c>
      <c r="Q22" s="39">
        <v>16</v>
      </c>
      <c r="R22" s="39">
        <v>17</v>
      </c>
      <c r="S22" s="39">
        <v>18</v>
      </c>
      <c r="T22" s="39">
        <v>19</v>
      </c>
      <c r="U22" s="39">
        <v>20</v>
      </c>
      <c r="V22" s="39">
        <v>21</v>
      </c>
      <c r="W22" s="39">
        <v>22</v>
      </c>
      <c r="X22" s="39">
        <v>23</v>
      </c>
      <c r="Y22" s="39">
        <v>24</v>
      </c>
      <c r="Z22" s="39">
        <v>25</v>
      </c>
      <c r="AA22" s="39">
        <v>26</v>
      </c>
      <c r="AB22" s="39">
        <v>27</v>
      </c>
      <c r="AC22" s="39">
        <v>28</v>
      </c>
      <c r="AD22" s="39">
        <v>29</v>
      </c>
      <c r="AE22" s="39">
        <v>30</v>
      </c>
      <c r="AF22" s="39">
        <v>31</v>
      </c>
      <c r="AG22" s="39">
        <v>32</v>
      </c>
      <c r="AH22" s="39">
        <v>33</v>
      </c>
      <c r="AI22" s="39">
        <v>34</v>
      </c>
      <c r="AJ22" s="39">
        <v>35</v>
      </c>
      <c r="AK22" s="39">
        <v>36</v>
      </c>
      <c r="AL22" s="39">
        <v>37</v>
      </c>
      <c r="AM22" s="39">
        <v>38</v>
      </c>
      <c r="AN22" s="39">
        <v>39</v>
      </c>
      <c r="AO22" s="39">
        <v>40</v>
      </c>
      <c r="AP22" s="39">
        <v>41</v>
      </c>
      <c r="AQ22" s="39">
        <v>42</v>
      </c>
      <c r="AR22" s="39">
        <v>43</v>
      </c>
      <c r="AS22" s="39">
        <v>44</v>
      </c>
      <c r="AT22" s="39">
        <v>45</v>
      </c>
      <c r="AU22" s="39">
        <v>46</v>
      </c>
      <c r="AV22" s="39">
        <v>47</v>
      </c>
      <c r="AW22" s="39">
        <v>48</v>
      </c>
      <c r="AX22" s="39">
        <v>49</v>
      </c>
      <c r="AY22" s="39">
        <v>50</v>
      </c>
      <c r="AZ22" s="39">
        <v>51</v>
      </c>
      <c r="BA22" s="39">
        <v>52</v>
      </c>
    </row>
    <row r="23" spans="1:53" s="29" customFormat="1" ht="19.5" customHeight="1">
      <c r="A23" s="268">
        <v>1</v>
      </c>
      <c r="B23" s="38" t="s">
        <v>35</v>
      </c>
      <c r="C23" s="38" t="s">
        <v>60</v>
      </c>
      <c r="D23" s="38" t="s">
        <v>60</v>
      </c>
      <c r="E23" s="38" t="s">
        <v>60</v>
      </c>
      <c r="F23" s="38" t="s">
        <v>60</v>
      </c>
      <c r="G23" s="38" t="s">
        <v>60</v>
      </c>
      <c r="H23" s="38" t="s">
        <v>60</v>
      </c>
      <c r="I23" s="36" t="s">
        <v>60</v>
      </c>
      <c r="J23" s="38" t="s">
        <v>60</v>
      </c>
      <c r="K23" s="38" t="s">
        <v>60</v>
      </c>
      <c r="L23" s="38" t="s">
        <v>60</v>
      </c>
      <c r="M23" s="38" t="s">
        <v>60</v>
      </c>
      <c r="N23" s="38" t="s">
        <v>60</v>
      </c>
      <c r="O23" s="38" t="s">
        <v>60</v>
      </c>
      <c r="P23" s="38" t="s">
        <v>60</v>
      </c>
      <c r="Q23" s="34" t="s">
        <v>36</v>
      </c>
      <c r="R23" s="34" t="s">
        <v>36</v>
      </c>
      <c r="S23" s="34" t="s">
        <v>198</v>
      </c>
      <c r="T23" s="38" t="s">
        <v>60</v>
      </c>
      <c r="U23" s="38" t="s">
        <v>60</v>
      </c>
      <c r="V23" s="38" t="s">
        <v>60</v>
      </c>
      <c r="W23" s="38" t="s">
        <v>60</v>
      </c>
      <c r="X23" s="38" t="s">
        <v>60</v>
      </c>
      <c r="Y23" s="38" t="s">
        <v>60</v>
      </c>
      <c r="Z23" s="38" t="s">
        <v>60</v>
      </c>
      <c r="AA23" s="38" t="s">
        <v>60</v>
      </c>
      <c r="AB23" s="38" t="s">
        <v>60</v>
      </c>
      <c r="AC23" s="34" t="s">
        <v>199</v>
      </c>
      <c r="AD23" s="38" t="s">
        <v>198</v>
      </c>
      <c r="AE23" s="34" t="s">
        <v>198</v>
      </c>
      <c r="AF23" s="38" t="s">
        <v>60</v>
      </c>
      <c r="AG23" s="38" t="s">
        <v>60</v>
      </c>
      <c r="AH23" s="38" t="s">
        <v>60</v>
      </c>
      <c r="AI23" s="38" t="s">
        <v>60</v>
      </c>
      <c r="AJ23" s="38" t="s">
        <v>60</v>
      </c>
      <c r="AK23" s="38" t="s">
        <v>60</v>
      </c>
      <c r="AL23" s="34" t="s">
        <v>59</v>
      </c>
      <c r="AM23" s="34" t="s">
        <v>59</v>
      </c>
      <c r="AN23" s="34" t="s">
        <v>59</v>
      </c>
      <c r="AO23" s="34" t="s">
        <v>59</v>
      </c>
      <c r="AP23" s="34" t="s">
        <v>36</v>
      </c>
      <c r="AQ23" s="34" t="s">
        <v>36</v>
      </c>
      <c r="AR23" s="269" t="s">
        <v>200</v>
      </c>
      <c r="AS23" s="269" t="s">
        <v>37</v>
      </c>
      <c r="AT23" s="269" t="s">
        <v>37</v>
      </c>
      <c r="AU23" s="269" t="s">
        <v>37</v>
      </c>
      <c r="AV23" s="269" t="s">
        <v>37</v>
      </c>
      <c r="AW23" s="269" t="s">
        <v>37</v>
      </c>
      <c r="AX23" s="269" t="s">
        <v>37</v>
      </c>
      <c r="AY23" s="269" t="s">
        <v>37</v>
      </c>
      <c r="AZ23" s="269" t="s">
        <v>37</v>
      </c>
      <c r="BA23" s="269" t="s">
        <v>37</v>
      </c>
    </row>
    <row r="24" spans="1:53" ht="19.5" customHeight="1">
      <c r="A24" s="37">
        <v>2</v>
      </c>
      <c r="B24" s="35" t="s">
        <v>35</v>
      </c>
      <c r="C24" s="35" t="s">
        <v>35</v>
      </c>
      <c r="D24" s="35" t="s">
        <v>35</v>
      </c>
      <c r="E24" s="35" t="s">
        <v>35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  <c r="K24" s="35" t="s">
        <v>38</v>
      </c>
      <c r="L24" s="35" t="s">
        <v>38</v>
      </c>
      <c r="M24" s="35" t="s">
        <v>38</v>
      </c>
      <c r="N24" s="35" t="s">
        <v>38</v>
      </c>
      <c r="O24" s="35" t="s">
        <v>38</v>
      </c>
      <c r="P24" s="35" t="s">
        <v>38</v>
      </c>
      <c r="Q24" s="35" t="s">
        <v>38</v>
      </c>
      <c r="R24" s="37" t="s">
        <v>201</v>
      </c>
      <c r="S24" s="35"/>
      <c r="T24" s="37"/>
      <c r="U24" s="3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7"/>
      <c r="AX24" s="667"/>
      <c r="AY24" s="667"/>
      <c r="AZ24" s="667"/>
      <c r="BA24" s="667"/>
    </row>
    <row r="25" spans="1:53" ht="19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 t="s">
        <v>15</v>
      </c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</row>
    <row r="26" spans="1:53" s="30" customFormat="1" ht="21" customHeight="1">
      <c r="A26" s="665" t="s">
        <v>203</v>
      </c>
      <c r="B26" s="665"/>
      <c r="C26" s="665"/>
      <c r="D26" s="665"/>
      <c r="E26" s="665"/>
      <c r="F26" s="665"/>
      <c r="G26" s="665"/>
      <c r="H26" s="665"/>
      <c r="I26" s="665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1"/>
      <c r="AM26" s="611"/>
      <c r="AN26" s="611"/>
      <c r="AO26" s="611"/>
      <c r="AP26" s="611"/>
      <c r="AQ26" s="611"/>
      <c r="AR26" s="611"/>
      <c r="AS26" s="611"/>
      <c r="AT26" s="611"/>
      <c r="AU26" s="611"/>
      <c r="AV26" s="29"/>
      <c r="AW26" s="29"/>
      <c r="AX26" s="29"/>
      <c r="AY26" s="29"/>
      <c r="AZ26" s="29"/>
      <c r="BA26" s="16"/>
    </row>
    <row r="27" spans="1:53" s="30" customFormat="1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29"/>
      <c r="AW27" s="29"/>
      <c r="AX27" s="29"/>
      <c r="AY27" s="29"/>
      <c r="AZ27" s="29"/>
      <c r="BA27" s="16"/>
    </row>
    <row r="28" spans="1:53" s="30" customFormat="1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29"/>
      <c r="AW28" s="29"/>
      <c r="AX28" s="29"/>
      <c r="AY28" s="29"/>
      <c r="AZ28" s="29"/>
      <c r="BA28" s="16"/>
    </row>
    <row r="29" spans="48:52" ht="15.75">
      <c r="AV29" s="29"/>
      <c r="AW29" s="29"/>
      <c r="AX29" s="29"/>
      <c r="AY29" s="29"/>
      <c r="AZ29" s="29"/>
    </row>
    <row r="30" spans="1:53" ht="21.75" customHeight="1">
      <c r="A30" s="28" t="s">
        <v>77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6"/>
      <c r="AX30" s="26"/>
      <c r="AY30" s="26"/>
      <c r="AZ30" s="26"/>
      <c r="BA30" s="25"/>
    </row>
    <row r="31" spans="1:53" ht="21.75" customHeight="1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2"/>
    </row>
    <row r="32" spans="1:53" ht="22.5" customHeight="1">
      <c r="A32" s="567" t="s">
        <v>0</v>
      </c>
      <c r="B32" s="556"/>
      <c r="C32" s="568" t="s">
        <v>39</v>
      </c>
      <c r="D32" s="555"/>
      <c r="E32" s="555"/>
      <c r="F32" s="556"/>
      <c r="G32" s="581" t="s">
        <v>202</v>
      </c>
      <c r="H32" s="582"/>
      <c r="I32" s="583"/>
      <c r="J32" s="554" t="s">
        <v>40</v>
      </c>
      <c r="K32" s="555"/>
      <c r="L32" s="555"/>
      <c r="M32" s="556"/>
      <c r="N32" s="616" t="s">
        <v>152</v>
      </c>
      <c r="O32" s="617"/>
      <c r="P32" s="617"/>
      <c r="Q32" s="554" t="s">
        <v>76</v>
      </c>
      <c r="R32" s="608"/>
      <c r="S32" s="609"/>
      <c r="T32" s="554" t="s">
        <v>41</v>
      </c>
      <c r="U32" s="555"/>
      <c r="V32" s="556"/>
      <c r="W32" s="554" t="s">
        <v>75</v>
      </c>
      <c r="X32" s="555"/>
      <c r="Y32" s="556"/>
      <c r="Z32" s="18"/>
      <c r="AA32" s="597" t="s">
        <v>74</v>
      </c>
      <c r="AB32" s="598"/>
      <c r="AC32" s="598"/>
      <c r="AD32" s="598"/>
      <c r="AE32" s="598"/>
      <c r="AF32" s="554" t="s">
        <v>184</v>
      </c>
      <c r="AG32" s="639"/>
      <c r="AH32" s="640"/>
      <c r="AI32" s="554" t="s">
        <v>73</v>
      </c>
      <c r="AJ32" s="555"/>
      <c r="AK32" s="640"/>
      <c r="AL32" s="21"/>
      <c r="AM32" s="599" t="s">
        <v>72</v>
      </c>
      <c r="AN32" s="600"/>
      <c r="AO32" s="601"/>
      <c r="AP32" s="635" t="s">
        <v>71</v>
      </c>
      <c r="AQ32" s="636"/>
      <c r="AR32" s="636"/>
      <c r="AS32" s="636"/>
      <c r="AT32" s="636"/>
      <c r="AU32" s="636"/>
      <c r="AV32" s="636"/>
      <c r="AW32" s="636"/>
      <c r="AX32" s="636" t="s">
        <v>184</v>
      </c>
      <c r="AY32" s="636"/>
      <c r="AZ32" s="636"/>
      <c r="BA32" s="664"/>
    </row>
    <row r="33" spans="1:53" ht="15.75" customHeight="1">
      <c r="A33" s="557"/>
      <c r="B33" s="559"/>
      <c r="C33" s="557"/>
      <c r="D33" s="558"/>
      <c r="E33" s="558"/>
      <c r="F33" s="559"/>
      <c r="G33" s="584"/>
      <c r="H33" s="585"/>
      <c r="I33" s="586"/>
      <c r="J33" s="557"/>
      <c r="K33" s="558"/>
      <c r="L33" s="558"/>
      <c r="M33" s="559"/>
      <c r="N33" s="617"/>
      <c r="O33" s="617"/>
      <c r="P33" s="617"/>
      <c r="Q33" s="610"/>
      <c r="R33" s="611"/>
      <c r="S33" s="612"/>
      <c r="T33" s="557"/>
      <c r="U33" s="558"/>
      <c r="V33" s="559"/>
      <c r="W33" s="557"/>
      <c r="X33" s="558"/>
      <c r="Y33" s="559"/>
      <c r="Z33" s="18"/>
      <c r="AA33" s="598"/>
      <c r="AB33" s="598"/>
      <c r="AC33" s="598"/>
      <c r="AD33" s="598"/>
      <c r="AE33" s="598"/>
      <c r="AF33" s="641"/>
      <c r="AG33" s="642"/>
      <c r="AH33" s="643"/>
      <c r="AI33" s="560"/>
      <c r="AJ33" s="561"/>
      <c r="AK33" s="643"/>
      <c r="AL33" s="20"/>
      <c r="AM33" s="602"/>
      <c r="AN33" s="603"/>
      <c r="AO33" s="604"/>
      <c r="AP33" s="635"/>
      <c r="AQ33" s="636"/>
      <c r="AR33" s="636"/>
      <c r="AS33" s="636"/>
      <c r="AT33" s="636"/>
      <c r="AU33" s="636"/>
      <c r="AV33" s="636"/>
      <c r="AW33" s="636"/>
      <c r="AX33" s="636"/>
      <c r="AY33" s="636"/>
      <c r="AZ33" s="636"/>
      <c r="BA33" s="664"/>
    </row>
    <row r="34" spans="1:53" ht="40.5" customHeight="1">
      <c r="A34" s="560"/>
      <c r="B34" s="562"/>
      <c r="C34" s="560"/>
      <c r="D34" s="561"/>
      <c r="E34" s="561"/>
      <c r="F34" s="562"/>
      <c r="G34" s="587"/>
      <c r="H34" s="588"/>
      <c r="I34" s="589"/>
      <c r="J34" s="560"/>
      <c r="K34" s="561"/>
      <c r="L34" s="561"/>
      <c r="M34" s="562"/>
      <c r="N34" s="617"/>
      <c r="O34" s="617"/>
      <c r="P34" s="617"/>
      <c r="Q34" s="613"/>
      <c r="R34" s="614"/>
      <c r="S34" s="615"/>
      <c r="T34" s="560"/>
      <c r="U34" s="561"/>
      <c r="V34" s="562"/>
      <c r="W34" s="560"/>
      <c r="X34" s="561"/>
      <c r="Y34" s="562"/>
      <c r="Z34" s="18"/>
      <c r="AA34" s="594" t="s">
        <v>66</v>
      </c>
      <c r="AB34" s="633"/>
      <c r="AC34" s="633"/>
      <c r="AD34" s="633"/>
      <c r="AE34" s="670"/>
      <c r="AF34" s="569" t="s">
        <v>185</v>
      </c>
      <c r="AG34" s="633"/>
      <c r="AH34" s="634"/>
      <c r="AI34" s="569" t="s">
        <v>121</v>
      </c>
      <c r="AJ34" s="633"/>
      <c r="AK34" s="634"/>
      <c r="AL34" s="20"/>
      <c r="AM34" s="602"/>
      <c r="AN34" s="603"/>
      <c r="AO34" s="604"/>
      <c r="AP34" s="635"/>
      <c r="AQ34" s="636"/>
      <c r="AR34" s="636"/>
      <c r="AS34" s="636"/>
      <c r="AT34" s="636"/>
      <c r="AU34" s="636"/>
      <c r="AV34" s="636"/>
      <c r="AW34" s="636"/>
      <c r="AX34" s="636"/>
      <c r="AY34" s="636"/>
      <c r="AZ34" s="636"/>
      <c r="BA34" s="664"/>
    </row>
    <row r="35" spans="1:53" ht="39" customHeight="1">
      <c r="A35" s="563">
        <v>1</v>
      </c>
      <c r="B35" s="566"/>
      <c r="C35" s="563">
        <v>34</v>
      </c>
      <c r="D35" s="563"/>
      <c r="E35" s="563"/>
      <c r="F35" s="563"/>
      <c r="G35" s="563">
        <v>6</v>
      </c>
      <c r="H35" s="563"/>
      <c r="I35" s="563"/>
      <c r="J35" s="569" t="s">
        <v>121</v>
      </c>
      <c r="K35" s="570"/>
      <c r="L35" s="570"/>
      <c r="M35" s="571"/>
      <c r="N35" s="563"/>
      <c r="O35" s="566"/>
      <c r="P35" s="566"/>
      <c r="Q35" s="576"/>
      <c r="R35" s="577"/>
      <c r="S35" s="577"/>
      <c r="T35" s="563">
        <v>12</v>
      </c>
      <c r="U35" s="566"/>
      <c r="V35" s="566"/>
      <c r="W35" s="563">
        <v>52</v>
      </c>
      <c r="X35" s="566"/>
      <c r="Y35" s="566"/>
      <c r="Z35" s="18"/>
      <c r="AA35" s="594" t="s">
        <v>42</v>
      </c>
      <c r="AB35" s="595"/>
      <c r="AC35" s="595"/>
      <c r="AD35" s="595"/>
      <c r="AE35" s="596"/>
      <c r="AF35" s="569">
        <v>3</v>
      </c>
      <c r="AG35" s="655"/>
      <c r="AH35" s="656"/>
      <c r="AI35" s="569">
        <v>4</v>
      </c>
      <c r="AJ35" s="655"/>
      <c r="AK35" s="656"/>
      <c r="AL35" s="20"/>
      <c r="AM35" s="605"/>
      <c r="AN35" s="606"/>
      <c r="AO35" s="607"/>
      <c r="AP35" s="637"/>
      <c r="AQ35" s="638"/>
      <c r="AR35" s="638"/>
      <c r="AS35" s="638"/>
      <c r="AT35" s="638"/>
      <c r="AU35" s="638"/>
      <c r="AV35" s="638"/>
      <c r="AW35" s="638"/>
      <c r="AX35" s="636"/>
      <c r="AY35" s="636"/>
      <c r="AZ35" s="636"/>
      <c r="BA35" s="664"/>
    </row>
    <row r="36" spans="1:53" ht="27" customHeight="1">
      <c r="A36" s="564">
        <v>2</v>
      </c>
      <c r="B36" s="565"/>
      <c r="C36" s="564"/>
      <c r="D36" s="565"/>
      <c r="E36" s="565"/>
      <c r="F36" s="565"/>
      <c r="G36" s="564"/>
      <c r="H36" s="565"/>
      <c r="I36" s="565"/>
      <c r="J36" s="563">
        <v>4</v>
      </c>
      <c r="K36" s="566"/>
      <c r="L36" s="566"/>
      <c r="M36" s="566"/>
      <c r="N36" s="563">
        <v>11</v>
      </c>
      <c r="O36" s="566"/>
      <c r="P36" s="566"/>
      <c r="Q36" s="576">
        <v>1</v>
      </c>
      <c r="R36" s="577"/>
      <c r="S36" s="577"/>
      <c r="T36" s="563"/>
      <c r="U36" s="566"/>
      <c r="V36" s="566"/>
      <c r="W36" s="578">
        <v>17</v>
      </c>
      <c r="X36" s="579"/>
      <c r="Y36" s="579"/>
      <c r="Z36" s="18"/>
      <c r="AA36" s="625" t="s">
        <v>70</v>
      </c>
      <c r="AB36" s="626"/>
      <c r="AC36" s="626"/>
      <c r="AD36" s="626"/>
      <c r="AE36" s="627"/>
      <c r="AF36" s="625">
        <v>3</v>
      </c>
      <c r="AG36" s="644"/>
      <c r="AH36" s="645"/>
      <c r="AI36" s="649">
        <v>14</v>
      </c>
      <c r="AJ36" s="650"/>
      <c r="AK36" s="651"/>
      <c r="AL36" s="17"/>
      <c r="AM36" s="618" t="s">
        <v>153</v>
      </c>
      <c r="AN36" s="618"/>
      <c r="AO36" s="618"/>
      <c r="AP36" s="576" t="s">
        <v>69</v>
      </c>
      <c r="AQ36" s="576"/>
      <c r="AR36" s="576"/>
      <c r="AS36" s="576"/>
      <c r="AT36" s="576"/>
      <c r="AU36" s="576"/>
      <c r="AV36" s="576"/>
      <c r="AW36" s="576"/>
      <c r="AX36" s="621">
        <v>3</v>
      </c>
      <c r="AY36" s="622"/>
      <c r="AZ36" s="622"/>
      <c r="BA36" s="609"/>
    </row>
    <row r="37" spans="1:53" ht="38.25" customHeight="1">
      <c r="A37" s="564" t="s">
        <v>1</v>
      </c>
      <c r="B37" s="565"/>
      <c r="C37" s="564">
        <v>34</v>
      </c>
      <c r="D37" s="565"/>
      <c r="E37" s="565"/>
      <c r="F37" s="565"/>
      <c r="G37" s="564">
        <v>6</v>
      </c>
      <c r="H37" s="565"/>
      <c r="I37" s="565"/>
      <c r="J37" s="564" t="s">
        <v>122</v>
      </c>
      <c r="K37" s="565"/>
      <c r="L37" s="565"/>
      <c r="M37" s="565"/>
      <c r="N37" s="564">
        <v>11</v>
      </c>
      <c r="O37" s="565"/>
      <c r="P37" s="565"/>
      <c r="Q37" s="576">
        <v>1</v>
      </c>
      <c r="R37" s="619"/>
      <c r="S37" s="619"/>
      <c r="T37" s="564">
        <v>12</v>
      </c>
      <c r="U37" s="565"/>
      <c r="V37" s="565"/>
      <c r="W37" s="578">
        <v>69</v>
      </c>
      <c r="X37" s="579"/>
      <c r="Y37" s="579"/>
      <c r="Z37" s="18"/>
      <c r="AA37" s="628"/>
      <c r="AB37" s="629"/>
      <c r="AC37" s="629"/>
      <c r="AD37" s="629"/>
      <c r="AE37" s="630"/>
      <c r="AF37" s="646"/>
      <c r="AG37" s="647"/>
      <c r="AH37" s="648"/>
      <c r="AI37" s="652"/>
      <c r="AJ37" s="653"/>
      <c r="AK37" s="654"/>
      <c r="AL37" s="19"/>
      <c r="AM37" s="618"/>
      <c r="AN37" s="618"/>
      <c r="AO37" s="618"/>
      <c r="AP37" s="566"/>
      <c r="AQ37" s="566"/>
      <c r="AR37" s="566"/>
      <c r="AS37" s="566"/>
      <c r="AT37" s="566"/>
      <c r="AU37" s="566"/>
      <c r="AV37" s="566"/>
      <c r="AW37" s="566"/>
      <c r="AX37" s="613"/>
      <c r="AY37" s="614"/>
      <c r="AZ37" s="614"/>
      <c r="BA37" s="615"/>
    </row>
    <row r="38" spans="1:53" ht="19.5" customHeight="1">
      <c r="A38" s="552"/>
      <c r="B38" s="553"/>
      <c r="C38" s="574"/>
      <c r="D38" s="575"/>
      <c r="E38" s="575"/>
      <c r="F38" s="575"/>
      <c r="G38" s="552"/>
      <c r="H38" s="553"/>
      <c r="I38" s="553"/>
      <c r="J38" s="552"/>
      <c r="K38" s="553"/>
      <c r="L38" s="553"/>
      <c r="M38" s="553"/>
      <c r="N38" s="574"/>
      <c r="O38" s="575"/>
      <c r="P38" s="575"/>
      <c r="Q38" s="572"/>
      <c r="R38" s="573"/>
      <c r="S38" s="573"/>
      <c r="T38" s="580"/>
      <c r="U38" s="553"/>
      <c r="V38" s="553"/>
      <c r="W38" s="580"/>
      <c r="X38" s="553"/>
      <c r="Y38" s="553"/>
      <c r="Z38" s="18"/>
      <c r="AA38" s="631"/>
      <c r="AB38" s="632"/>
      <c r="AC38" s="632"/>
      <c r="AD38" s="632"/>
      <c r="AE38" s="632"/>
      <c r="AF38" s="623"/>
      <c r="AG38" s="624"/>
      <c r="AH38" s="624"/>
      <c r="AI38" s="591"/>
      <c r="AJ38" s="592"/>
      <c r="AK38" s="593"/>
      <c r="AL38" s="17"/>
      <c r="AM38" s="590"/>
      <c r="AN38" s="590"/>
      <c r="AO38" s="590"/>
      <c r="AP38" s="572"/>
      <c r="AQ38" s="572"/>
      <c r="AR38" s="572"/>
      <c r="AS38" s="572"/>
      <c r="AT38" s="572"/>
      <c r="AU38" s="572"/>
      <c r="AV38" s="572"/>
      <c r="AW38" s="572"/>
      <c r="AX38" s="572"/>
      <c r="AY38" s="572"/>
      <c r="AZ38" s="572"/>
      <c r="BA38" s="620"/>
    </row>
    <row r="39" spans="1:53" ht="21.75" customHeight="1">
      <c r="A39" s="552"/>
      <c r="B39" s="553"/>
      <c r="C39" s="574"/>
      <c r="D39" s="575"/>
      <c r="E39" s="575"/>
      <c r="F39" s="575"/>
      <c r="G39" s="552"/>
      <c r="H39" s="553"/>
      <c r="I39" s="553"/>
      <c r="J39" s="580"/>
      <c r="K39" s="553"/>
      <c r="L39" s="553"/>
      <c r="M39" s="553"/>
      <c r="N39" s="574"/>
      <c r="O39" s="575"/>
      <c r="P39" s="575"/>
      <c r="Q39" s="572"/>
      <c r="R39" s="573"/>
      <c r="S39" s="573"/>
      <c r="T39" s="552"/>
      <c r="U39" s="553"/>
      <c r="V39" s="553"/>
      <c r="W39" s="580"/>
      <c r="X39" s="553"/>
      <c r="Y39" s="553"/>
      <c r="Z39" s="18"/>
      <c r="AA39" s="632"/>
      <c r="AB39" s="632"/>
      <c r="AC39" s="632"/>
      <c r="AD39" s="632"/>
      <c r="AE39" s="632"/>
      <c r="AF39" s="624"/>
      <c r="AG39" s="624"/>
      <c r="AH39" s="624"/>
      <c r="AI39" s="592"/>
      <c r="AJ39" s="592"/>
      <c r="AK39" s="593"/>
      <c r="AL39" s="17"/>
      <c r="AM39" s="590"/>
      <c r="AN39" s="590"/>
      <c r="AO39" s="590"/>
      <c r="AP39" s="572"/>
      <c r="AQ39" s="572"/>
      <c r="AR39" s="572"/>
      <c r="AS39" s="572"/>
      <c r="AT39" s="572"/>
      <c r="AU39" s="572"/>
      <c r="AV39" s="572"/>
      <c r="AW39" s="572"/>
      <c r="AX39" s="572"/>
      <c r="AY39" s="572"/>
      <c r="AZ39" s="572"/>
      <c r="BA39" s="620"/>
    </row>
  </sheetData>
  <sheetProtection selectLockedCells="1" selectUnlockedCells="1"/>
  <mergeCells count="111">
    <mergeCell ref="A2:O2"/>
    <mergeCell ref="A3:O3"/>
    <mergeCell ref="A4:O4"/>
    <mergeCell ref="A5:O5"/>
    <mergeCell ref="A7:O7"/>
    <mergeCell ref="AO21:AR21"/>
    <mergeCell ref="AJ21:AN21"/>
    <mergeCell ref="AF21:AI21"/>
    <mergeCell ref="A21:A22"/>
    <mergeCell ref="B21:E21"/>
    <mergeCell ref="F21:I21"/>
    <mergeCell ref="J21:N21"/>
    <mergeCell ref="O21:R21"/>
    <mergeCell ref="P15:AM15"/>
    <mergeCell ref="AF34:AH34"/>
    <mergeCell ref="AS21:AW21"/>
    <mergeCell ref="AX21:BA21"/>
    <mergeCell ref="V24:BA24"/>
    <mergeCell ref="P14:AM14"/>
    <mergeCell ref="P13:AM13"/>
    <mergeCell ref="AA34:AE34"/>
    <mergeCell ref="S21:W21"/>
    <mergeCell ref="X21:AA21"/>
    <mergeCell ref="AB21:AE21"/>
    <mergeCell ref="AF35:AH35"/>
    <mergeCell ref="AI35:AK35"/>
    <mergeCell ref="A35:B35"/>
    <mergeCell ref="A36:B36"/>
    <mergeCell ref="AN10:BA10"/>
    <mergeCell ref="AN5:BA9"/>
    <mergeCell ref="P11:AM12"/>
    <mergeCell ref="AX32:BA35"/>
    <mergeCell ref="AI32:AK33"/>
    <mergeCell ref="A26:AU26"/>
    <mergeCell ref="AA36:AE37"/>
    <mergeCell ref="AA38:AE39"/>
    <mergeCell ref="AI34:AK34"/>
    <mergeCell ref="AP32:AW35"/>
    <mergeCell ref="AP39:AW39"/>
    <mergeCell ref="AP38:AW38"/>
    <mergeCell ref="AM39:AO39"/>
    <mergeCell ref="AF32:AH33"/>
    <mergeCell ref="AF36:AH37"/>
    <mergeCell ref="AI36:AK37"/>
    <mergeCell ref="C39:F39"/>
    <mergeCell ref="Q37:S37"/>
    <mergeCell ref="AX38:BA38"/>
    <mergeCell ref="AX39:BA39"/>
    <mergeCell ref="AP36:AW37"/>
    <mergeCell ref="AX36:BA37"/>
    <mergeCell ref="N39:P39"/>
    <mergeCell ref="J39:M39"/>
    <mergeCell ref="AF38:AH39"/>
    <mergeCell ref="T37:V37"/>
    <mergeCell ref="AA35:AE35"/>
    <mergeCell ref="AA32:AE33"/>
    <mergeCell ref="AM32:AO35"/>
    <mergeCell ref="Q32:S34"/>
    <mergeCell ref="C36:F36"/>
    <mergeCell ref="N32:P34"/>
    <mergeCell ref="AM36:AO37"/>
    <mergeCell ref="T36:V36"/>
    <mergeCell ref="W35:Y35"/>
    <mergeCell ref="W36:Y36"/>
    <mergeCell ref="W39:Y39"/>
    <mergeCell ref="AM38:AO38"/>
    <mergeCell ref="G38:I38"/>
    <mergeCell ref="T39:V39"/>
    <mergeCell ref="AI38:AK39"/>
    <mergeCell ref="Q39:S39"/>
    <mergeCell ref="G39:I39"/>
    <mergeCell ref="T38:V38"/>
    <mergeCell ref="W37:Y37"/>
    <mergeCell ref="N38:P38"/>
    <mergeCell ref="W38:Y38"/>
    <mergeCell ref="Q35:S35"/>
    <mergeCell ref="G37:I37"/>
    <mergeCell ref="G32:I34"/>
    <mergeCell ref="J38:M38"/>
    <mergeCell ref="J37:M37"/>
    <mergeCell ref="J36:M36"/>
    <mergeCell ref="T32:V34"/>
    <mergeCell ref="A37:B37"/>
    <mergeCell ref="J35:M35"/>
    <mergeCell ref="Q38:S38"/>
    <mergeCell ref="C37:F37"/>
    <mergeCell ref="N37:P37"/>
    <mergeCell ref="N35:P35"/>
    <mergeCell ref="C35:F35"/>
    <mergeCell ref="C38:F38"/>
    <mergeCell ref="Q36:S36"/>
    <mergeCell ref="A39:B39"/>
    <mergeCell ref="W32:Y34"/>
    <mergeCell ref="G35:I35"/>
    <mergeCell ref="G36:I36"/>
    <mergeCell ref="J32:M34"/>
    <mergeCell ref="N36:P36"/>
    <mergeCell ref="T35:V35"/>
    <mergeCell ref="A38:B38"/>
    <mergeCell ref="A32:B34"/>
    <mergeCell ref="C32:F34"/>
    <mergeCell ref="P10:AK10"/>
    <mergeCell ref="AO13:BA13"/>
    <mergeCell ref="A17:BA17"/>
    <mergeCell ref="AN11:BA12"/>
    <mergeCell ref="AO2:BA4"/>
    <mergeCell ref="P2:AN2"/>
    <mergeCell ref="P4:AN4"/>
    <mergeCell ref="P9:AC9"/>
    <mergeCell ref="P8:AM8"/>
    <mergeCell ref="A8:O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5"/>
  <sheetViews>
    <sheetView view="pageBreakPreview" zoomScale="70" zoomScaleSheetLayoutView="70" zoomScalePageLayoutView="0" workbookViewId="0" topLeftCell="A1">
      <selection activeCell="B14" sqref="B14"/>
    </sheetView>
  </sheetViews>
  <sheetFormatPr defaultColWidth="9.00390625" defaultRowHeight="12.75"/>
  <cols>
    <col min="1" max="1" width="11.625" style="120" customWidth="1"/>
    <col min="2" max="2" width="59.625" style="120" customWidth="1"/>
    <col min="3" max="3" width="5.375" style="120" customWidth="1"/>
    <col min="4" max="5" width="5.75390625" style="120" customWidth="1"/>
    <col min="6" max="6" width="5.25390625" style="120" customWidth="1"/>
    <col min="7" max="7" width="6.75390625" style="120" customWidth="1"/>
    <col min="8" max="8" width="8.875" style="120" customWidth="1"/>
    <col min="9" max="9" width="7.125" style="120" customWidth="1"/>
    <col min="10" max="10" width="7.875" style="120" customWidth="1"/>
    <col min="11" max="11" width="6.25390625" style="120" customWidth="1"/>
    <col min="12" max="12" width="7.25390625" style="120" customWidth="1"/>
    <col min="13" max="13" width="9.00390625" style="120" customWidth="1"/>
    <col min="14" max="14" width="6.625" style="120" hidden="1" customWidth="1"/>
    <col min="15" max="15" width="6.75390625" style="120" hidden="1" customWidth="1"/>
    <col min="16" max="16" width="6.375" style="121" hidden="1" customWidth="1"/>
    <col min="17" max="17" width="6.375" style="120" customWidth="1"/>
    <col min="18" max="18" width="6.125" style="120" customWidth="1"/>
    <col min="19" max="19" width="6.00390625" style="121" customWidth="1"/>
  </cols>
  <sheetData>
    <row r="1" spans="1:26" s="49" customFormat="1" ht="19.5" customHeight="1" thickBot="1">
      <c r="A1" s="755" t="s">
        <v>179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48"/>
      <c r="U1" s="48"/>
      <c r="V1" s="48"/>
      <c r="W1" s="48"/>
      <c r="X1" s="48"/>
      <c r="Y1" s="48"/>
      <c r="Z1" s="48"/>
    </row>
    <row r="2" spans="1:26" s="49" customFormat="1" ht="19.5" customHeight="1">
      <c r="A2" s="765" t="s">
        <v>14</v>
      </c>
      <c r="B2" s="747" t="s">
        <v>10</v>
      </c>
      <c r="C2" s="750" t="s">
        <v>98</v>
      </c>
      <c r="D2" s="768"/>
      <c r="E2" s="750" t="s">
        <v>81</v>
      </c>
      <c r="F2" s="750"/>
      <c r="G2" s="741" t="s">
        <v>18</v>
      </c>
      <c r="H2" s="752" t="s">
        <v>2</v>
      </c>
      <c r="I2" s="750"/>
      <c r="J2" s="750"/>
      <c r="K2" s="750"/>
      <c r="L2" s="750"/>
      <c r="M2" s="762" t="s">
        <v>57</v>
      </c>
      <c r="N2" s="750" t="s">
        <v>55</v>
      </c>
      <c r="O2" s="750"/>
      <c r="P2" s="753"/>
      <c r="Q2" s="756" t="s">
        <v>44</v>
      </c>
      <c r="R2" s="750"/>
      <c r="S2" s="757"/>
      <c r="T2" s="50"/>
      <c r="U2" s="50"/>
      <c r="V2" s="50"/>
      <c r="W2" s="50"/>
      <c r="X2" s="50"/>
      <c r="Y2" s="50"/>
      <c r="Z2" s="48"/>
    </row>
    <row r="3" spans="1:25" s="49" customFormat="1" ht="17.25" customHeight="1">
      <c r="A3" s="766"/>
      <c r="B3" s="746"/>
      <c r="C3" s="769"/>
      <c r="D3" s="769"/>
      <c r="E3" s="751"/>
      <c r="F3" s="751"/>
      <c r="G3" s="742"/>
      <c r="H3" s="763" t="s">
        <v>3</v>
      </c>
      <c r="I3" s="746" t="s">
        <v>4</v>
      </c>
      <c r="J3" s="746"/>
      <c r="K3" s="746"/>
      <c r="L3" s="746"/>
      <c r="M3" s="739"/>
      <c r="N3" s="751"/>
      <c r="O3" s="751"/>
      <c r="P3" s="754"/>
      <c r="Q3" s="758"/>
      <c r="R3" s="751"/>
      <c r="S3" s="759"/>
      <c r="T3" s="50"/>
      <c r="U3" s="50"/>
      <c r="V3" s="50"/>
      <c r="W3" s="50"/>
      <c r="X3" s="50"/>
      <c r="Y3" s="50"/>
    </row>
    <row r="4" spans="1:19" s="49" customFormat="1" ht="19.5" customHeight="1">
      <c r="A4" s="766"/>
      <c r="B4" s="746"/>
      <c r="C4" s="739" t="s">
        <v>5</v>
      </c>
      <c r="D4" s="739" t="s">
        <v>6</v>
      </c>
      <c r="E4" s="727" t="s">
        <v>82</v>
      </c>
      <c r="F4" s="727" t="s">
        <v>83</v>
      </c>
      <c r="G4" s="742"/>
      <c r="H4" s="763"/>
      <c r="I4" s="739" t="s">
        <v>1</v>
      </c>
      <c r="J4" s="739" t="s">
        <v>7</v>
      </c>
      <c r="K4" s="739" t="s">
        <v>8</v>
      </c>
      <c r="L4" s="739" t="s">
        <v>9</v>
      </c>
      <c r="M4" s="739"/>
      <c r="N4" s="746" t="s">
        <v>65</v>
      </c>
      <c r="O4" s="746"/>
      <c r="P4" s="749"/>
      <c r="Q4" s="760" t="s">
        <v>65</v>
      </c>
      <c r="R4" s="746"/>
      <c r="S4" s="761"/>
    </row>
    <row r="5" spans="1:19" s="49" customFormat="1" ht="19.5" customHeight="1">
      <c r="A5" s="766"/>
      <c r="B5" s="746"/>
      <c r="C5" s="739"/>
      <c r="D5" s="739"/>
      <c r="E5" s="727"/>
      <c r="F5" s="727"/>
      <c r="G5" s="742"/>
      <c r="H5" s="763"/>
      <c r="I5" s="739"/>
      <c r="J5" s="739"/>
      <c r="K5" s="739"/>
      <c r="L5" s="739"/>
      <c r="M5" s="739"/>
      <c r="N5" s="77">
        <v>1</v>
      </c>
      <c r="O5" s="77">
        <v>2</v>
      </c>
      <c r="P5" s="78">
        <v>3</v>
      </c>
      <c r="Q5" s="79">
        <v>1</v>
      </c>
      <c r="R5" s="77" t="s">
        <v>180</v>
      </c>
      <c r="S5" s="80" t="s">
        <v>181</v>
      </c>
    </row>
    <row r="6" spans="1:19" s="49" customFormat="1" ht="8.25" customHeight="1" hidden="1">
      <c r="A6" s="766"/>
      <c r="B6" s="746"/>
      <c r="C6" s="739"/>
      <c r="D6" s="739"/>
      <c r="E6" s="727"/>
      <c r="F6" s="727"/>
      <c r="G6" s="742"/>
      <c r="H6" s="763"/>
      <c r="I6" s="739"/>
      <c r="J6" s="739"/>
      <c r="K6" s="739"/>
      <c r="L6" s="739"/>
      <c r="M6" s="739"/>
      <c r="N6" s="81"/>
      <c r="O6" s="81"/>
      <c r="P6" s="82"/>
      <c r="Q6" s="83"/>
      <c r="R6" s="81"/>
      <c r="S6" s="84"/>
    </row>
    <row r="7" spans="1:19" s="49" customFormat="1" ht="19.5" customHeight="1" thickBot="1">
      <c r="A7" s="767"/>
      <c r="B7" s="748"/>
      <c r="C7" s="740"/>
      <c r="D7" s="740"/>
      <c r="E7" s="728"/>
      <c r="F7" s="728"/>
      <c r="G7" s="743"/>
      <c r="H7" s="764"/>
      <c r="I7" s="740"/>
      <c r="J7" s="740"/>
      <c r="K7" s="740"/>
      <c r="L7" s="740"/>
      <c r="M7" s="740"/>
      <c r="N7" s="149">
        <v>18</v>
      </c>
      <c r="O7" s="149">
        <v>11</v>
      </c>
      <c r="P7" s="150">
        <v>11</v>
      </c>
      <c r="Q7" s="151">
        <v>15</v>
      </c>
      <c r="R7" s="149">
        <v>9</v>
      </c>
      <c r="S7" s="152">
        <v>9</v>
      </c>
    </row>
    <row r="8" spans="1:19" s="49" customFormat="1" ht="19.5" customHeight="1" thickBot="1">
      <c r="A8" s="145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8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  <c r="N8" s="146">
        <v>27</v>
      </c>
      <c r="O8" s="146">
        <v>28</v>
      </c>
      <c r="P8" s="147">
        <v>29</v>
      </c>
      <c r="Q8" s="145">
        <v>27</v>
      </c>
      <c r="R8" s="146">
        <v>28</v>
      </c>
      <c r="S8" s="148">
        <v>29</v>
      </c>
    </row>
    <row r="9" spans="1:19" s="51" customFormat="1" ht="19.5" customHeight="1" thickBot="1">
      <c r="A9" s="729" t="s">
        <v>126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1"/>
    </row>
    <row r="10" spans="1:19" s="49" customFormat="1" ht="19.5" customHeight="1" thickBot="1">
      <c r="A10" s="732" t="s">
        <v>124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4"/>
    </row>
    <row r="11" spans="1:19" s="49" customFormat="1" ht="31.5" customHeight="1">
      <c r="A11" s="216" t="s">
        <v>110</v>
      </c>
      <c r="B11" s="273" t="s">
        <v>145</v>
      </c>
      <c r="C11" s="160"/>
      <c r="D11" s="160"/>
      <c r="E11" s="160"/>
      <c r="F11" s="161"/>
      <c r="G11" s="274">
        <v>3</v>
      </c>
      <c r="H11" s="166">
        <f aca="true" t="shared" si="0" ref="H11:H18">G11*30</f>
        <v>90</v>
      </c>
      <c r="I11" s="160">
        <v>37</v>
      </c>
      <c r="J11" s="160">
        <v>25</v>
      </c>
      <c r="K11" s="160"/>
      <c r="L11" s="160">
        <v>12</v>
      </c>
      <c r="M11" s="160">
        <f>+H11-I11</f>
        <v>53</v>
      </c>
      <c r="N11" s="161"/>
      <c r="O11" s="161"/>
      <c r="P11" s="162"/>
      <c r="Q11" s="275"/>
      <c r="R11" s="276"/>
      <c r="S11" s="277"/>
    </row>
    <row r="12" spans="1:19" s="49" customFormat="1" ht="19.5" customHeight="1">
      <c r="A12" s="171" t="s">
        <v>111</v>
      </c>
      <c r="B12" s="60" t="s">
        <v>19</v>
      </c>
      <c r="C12" s="61"/>
      <c r="D12" s="62">
        <v>1</v>
      </c>
      <c r="E12" s="62"/>
      <c r="F12" s="124"/>
      <c r="G12" s="172">
        <v>1</v>
      </c>
      <c r="H12" s="166">
        <f t="shared" si="0"/>
        <v>30</v>
      </c>
      <c r="I12" s="61">
        <v>14</v>
      </c>
      <c r="J12" s="61">
        <v>10</v>
      </c>
      <c r="K12" s="61"/>
      <c r="L12" s="61">
        <v>4</v>
      </c>
      <c r="M12" s="61">
        <f>H12-I12</f>
        <v>16</v>
      </c>
      <c r="N12" s="73"/>
      <c r="O12" s="73"/>
      <c r="P12" s="123"/>
      <c r="Q12" s="175">
        <v>1</v>
      </c>
      <c r="R12" s="73"/>
      <c r="S12" s="176"/>
    </row>
    <row r="13" spans="1:19" s="49" customFormat="1" ht="19.5" customHeight="1">
      <c r="A13" s="171" t="s">
        <v>112</v>
      </c>
      <c r="B13" s="63" t="s">
        <v>146</v>
      </c>
      <c r="C13" s="61"/>
      <c r="D13" s="61">
        <v>1</v>
      </c>
      <c r="E13" s="61"/>
      <c r="F13" s="64"/>
      <c r="G13" s="131">
        <v>2</v>
      </c>
      <c r="H13" s="166">
        <f t="shared" si="0"/>
        <v>60</v>
      </c>
      <c r="I13" s="61">
        <v>20</v>
      </c>
      <c r="J13" s="61">
        <v>14</v>
      </c>
      <c r="K13" s="61"/>
      <c r="L13" s="61">
        <v>6</v>
      </c>
      <c r="M13" s="61">
        <f>H13-I13</f>
        <v>40</v>
      </c>
      <c r="N13" s="73"/>
      <c r="O13" s="73"/>
      <c r="P13" s="123"/>
      <c r="Q13" s="193">
        <v>1.5</v>
      </c>
      <c r="R13" s="73"/>
      <c r="S13" s="176"/>
    </row>
    <row r="14" spans="1:19" s="49" customFormat="1" ht="19.5" customHeight="1">
      <c r="A14" s="173" t="s">
        <v>113</v>
      </c>
      <c r="B14" s="354" t="s">
        <v>160</v>
      </c>
      <c r="C14" s="153" t="s">
        <v>180</v>
      </c>
      <c r="D14" s="153"/>
      <c r="E14" s="153"/>
      <c r="F14" s="154"/>
      <c r="G14" s="174">
        <v>3</v>
      </c>
      <c r="H14" s="113">
        <f>G14*30</f>
        <v>90</v>
      </c>
      <c r="I14" s="153">
        <f>SUM(J14:L14)</f>
        <v>40</v>
      </c>
      <c r="J14" s="153">
        <v>20</v>
      </c>
      <c r="K14" s="153"/>
      <c r="L14" s="153">
        <v>20</v>
      </c>
      <c r="M14" s="153">
        <f>H14-I14</f>
        <v>50</v>
      </c>
      <c r="N14" s="155" t="e">
        <f>G14/#REF!</f>
        <v>#REF!</v>
      </c>
      <c r="O14" s="155"/>
      <c r="P14" s="156"/>
      <c r="Q14" s="190"/>
      <c r="R14" s="157">
        <v>4</v>
      </c>
      <c r="S14" s="158"/>
    </row>
    <row r="15" spans="1:19" s="49" customFormat="1" ht="19.5" customHeight="1">
      <c r="A15" s="171" t="s">
        <v>114</v>
      </c>
      <c r="B15" s="344" t="s">
        <v>43</v>
      </c>
      <c r="C15" s="85"/>
      <c r="D15" s="85">
        <v>1</v>
      </c>
      <c r="E15" s="85"/>
      <c r="F15" s="91"/>
      <c r="G15" s="132">
        <v>3</v>
      </c>
      <c r="H15" s="166">
        <f t="shared" si="0"/>
        <v>90</v>
      </c>
      <c r="I15" s="85">
        <f>SUM(J15:L15)</f>
        <v>30</v>
      </c>
      <c r="J15" s="85">
        <v>15</v>
      </c>
      <c r="K15" s="85"/>
      <c r="L15" s="85">
        <v>15</v>
      </c>
      <c r="M15" s="85">
        <f>H15-I15</f>
        <v>60</v>
      </c>
      <c r="N15" s="86" t="e">
        <f>G15/#REF!</f>
        <v>#REF!</v>
      </c>
      <c r="O15" s="86"/>
      <c r="P15" s="87"/>
      <c r="Q15" s="190">
        <v>2</v>
      </c>
      <c r="R15" s="89"/>
      <c r="S15" s="90"/>
    </row>
    <row r="16" spans="1:19" s="51" customFormat="1" ht="19.5" customHeight="1">
      <c r="A16" s="182" t="s">
        <v>115</v>
      </c>
      <c r="B16" s="95" t="s">
        <v>105</v>
      </c>
      <c r="C16" s="58"/>
      <c r="D16" s="58"/>
      <c r="E16" s="58"/>
      <c r="F16" s="74"/>
      <c r="G16" s="126">
        <v>3</v>
      </c>
      <c r="H16" s="177">
        <f t="shared" si="0"/>
        <v>90</v>
      </c>
      <c r="I16" s="58">
        <f>I17+I18</f>
        <v>30</v>
      </c>
      <c r="J16" s="58">
        <f>J17+J18</f>
        <v>20</v>
      </c>
      <c r="K16" s="58"/>
      <c r="L16" s="58">
        <f>L17+L18</f>
        <v>10</v>
      </c>
      <c r="M16" s="58">
        <f>M17+M18</f>
        <v>60</v>
      </c>
      <c r="N16" s="86"/>
      <c r="O16" s="96"/>
      <c r="P16" s="97"/>
      <c r="Q16" s="71"/>
      <c r="R16" s="64"/>
      <c r="S16" s="76"/>
    </row>
    <row r="17" spans="1:19" s="51" customFormat="1" ht="19.5" customHeight="1">
      <c r="A17" s="182" t="s">
        <v>167</v>
      </c>
      <c r="B17" s="95" t="s">
        <v>17</v>
      </c>
      <c r="C17" s="58">
        <v>1</v>
      </c>
      <c r="D17" s="58"/>
      <c r="E17" s="58"/>
      <c r="F17" s="74"/>
      <c r="G17" s="72">
        <v>1.5</v>
      </c>
      <c r="H17" s="177">
        <f t="shared" si="0"/>
        <v>45</v>
      </c>
      <c r="I17" s="58">
        <v>15</v>
      </c>
      <c r="J17" s="58">
        <v>15</v>
      </c>
      <c r="K17" s="58"/>
      <c r="L17" s="58"/>
      <c r="M17" s="58">
        <f>H17-I17</f>
        <v>30</v>
      </c>
      <c r="N17" s="86"/>
      <c r="O17" s="96"/>
      <c r="P17" s="97"/>
      <c r="Q17" s="71">
        <v>1</v>
      </c>
      <c r="R17" s="64"/>
      <c r="S17" s="76"/>
    </row>
    <row r="18" spans="1:19" s="51" customFormat="1" ht="19.5" customHeight="1" thickBot="1">
      <c r="A18" s="182" t="s">
        <v>168</v>
      </c>
      <c r="B18" s="95" t="s">
        <v>52</v>
      </c>
      <c r="C18" s="58"/>
      <c r="D18" s="58">
        <v>1</v>
      </c>
      <c r="E18" s="58"/>
      <c r="F18" s="74"/>
      <c r="G18" s="72">
        <v>1.5</v>
      </c>
      <c r="H18" s="340">
        <f t="shared" si="0"/>
        <v>45</v>
      </c>
      <c r="I18" s="186">
        <v>15</v>
      </c>
      <c r="J18" s="186">
        <v>5</v>
      </c>
      <c r="K18" s="186"/>
      <c r="L18" s="186">
        <v>10</v>
      </c>
      <c r="M18" s="186">
        <f>H18-I18</f>
        <v>30</v>
      </c>
      <c r="N18" s="86"/>
      <c r="O18" s="96"/>
      <c r="P18" s="97"/>
      <c r="Q18" s="348">
        <v>1</v>
      </c>
      <c r="R18" s="157"/>
      <c r="S18" s="358"/>
    </row>
    <row r="19" spans="1:19" s="49" customFormat="1" ht="19.5" customHeight="1" thickBot="1">
      <c r="A19" s="744" t="s">
        <v>61</v>
      </c>
      <c r="B19" s="745"/>
      <c r="C19" s="248"/>
      <c r="D19" s="248"/>
      <c r="E19" s="248"/>
      <c r="F19" s="248"/>
      <c r="G19" s="328">
        <f aca="true" t="shared" si="1" ref="G19:M19">G11+G15+G14+G16</f>
        <v>12</v>
      </c>
      <c r="H19" s="355">
        <f t="shared" si="1"/>
        <v>360</v>
      </c>
      <c r="I19" s="327">
        <f t="shared" si="1"/>
        <v>137</v>
      </c>
      <c r="J19" s="327">
        <f t="shared" si="1"/>
        <v>80</v>
      </c>
      <c r="K19" s="327">
        <f t="shared" si="1"/>
        <v>0</v>
      </c>
      <c r="L19" s="327">
        <f t="shared" si="1"/>
        <v>57</v>
      </c>
      <c r="M19" s="356">
        <f t="shared" si="1"/>
        <v>223</v>
      </c>
      <c r="N19" s="328" t="e">
        <f>N11+N15+#REF!+N16</f>
        <v>#REF!</v>
      </c>
      <c r="O19" s="328" t="e">
        <f>O11+O15+#REF!+O16</f>
        <v>#REF!</v>
      </c>
      <c r="P19" s="328" t="e">
        <f>P11+P15+#REF!+P16</f>
        <v>#REF!</v>
      </c>
      <c r="Q19" s="355">
        <f>SUM(Q11:Q18)</f>
        <v>6.5</v>
      </c>
      <c r="R19" s="327">
        <f>SUM(R11:R18)</f>
        <v>4</v>
      </c>
      <c r="S19" s="356">
        <f>SUM(S11:S18)</f>
        <v>0</v>
      </c>
    </row>
    <row r="20" spans="1:33" s="49" customFormat="1" ht="19.5" customHeight="1" thickBot="1">
      <c r="A20" s="696" t="s">
        <v>125</v>
      </c>
      <c r="B20" s="712"/>
      <c r="C20" s="712"/>
      <c r="D20" s="712"/>
      <c r="E20" s="712"/>
      <c r="F20" s="712"/>
      <c r="G20" s="712"/>
      <c r="H20" s="733"/>
      <c r="I20" s="733"/>
      <c r="J20" s="733"/>
      <c r="K20" s="733"/>
      <c r="L20" s="733"/>
      <c r="M20" s="733"/>
      <c r="N20" s="712"/>
      <c r="O20" s="712"/>
      <c r="P20" s="712"/>
      <c r="Q20" s="733"/>
      <c r="R20" s="733"/>
      <c r="S20" s="734"/>
      <c r="AC20" s="48"/>
      <c r="AD20" s="48"/>
      <c r="AE20" s="48"/>
      <c r="AF20" s="48"/>
      <c r="AG20" s="48"/>
    </row>
    <row r="21" spans="1:33" s="49" customFormat="1" ht="19.5" customHeight="1" thickBot="1">
      <c r="A21" s="724" t="s">
        <v>87</v>
      </c>
      <c r="B21" s="725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6"/>
      <c r="N21" s="194"/>
      <c r="O21" s="164"/>
      <c r="P21" s="165"/>
      <c r="Q21" s="738"/>
      <c r="R21" s="699"/>
      <c r="S21" s="700"/>
      <c r="AC21" s="48"/>
      <c r="AD21" s="48"/>
      <c r="AE21" s="48"/>
      <c r="AF21" s="48"/>
      <c r="AG21" s="48"/>
    </row>
    <row r="22" spans="1:33" s="49" customFormat="1" ht="19.5" customHeight="1">
      <c r="A22" s="167" t="s">
        <v>84</v>
      </c>
      <c r="B22" s="215" t="s">
        <v>20</v>
      </c>
      <c r="C22" s="168"/>
      <c r="D22" s="168"/>
      <c r="E22" s="168"/>
      <c r="F22" s="169"/>
      <c r="G22" s="170">
        <f>G23+G24+G25</f>
        <v>6</v>
      </c>
      <c r="H22" s="166">
        <f>G22*30</f>
        <v>180</v>
      </c>
      <c r="I22" s="160">
        <v>70</v>
      </c>
      <c r="J22" s="160"/>
      <c r="K22" s="160"/>
      <c r="L22" s="160">
        <v>70</v>
      </c>
      <c r="M22" s="160">
        <f>H22-I22</f>
        <v>110</v>
      </c>
      <c r="N22" s="58"/>
      <c r="O22" s="58"/>
      <c r="P22" s="98"/>
      <c r="Q22" s="113"/>
      <c r="R22" s="58"/>
      <c r="S22" s="76"/>
      <c r="T22" s="53"/>
      <c r="U22" s="53"/>
      <c r="V22" s="53"/>
      <c r="W22" s="53"/>
      <c r="X22" s="53"/>
      <c r="Y22" s="53"/>
      <c r="Z22" s="53"/>
      <c r="AA22" s="54"/>
      <c r="AB22" s="54"/>
      <c r="AC22" s="54"/>
      <c r="AD22" s="53"/>
      <c r="AE22" s="53"/>
      <c r="AF22" s="53"/>
      <c r="AG22" s="48"/>
    </row>
    <row r="23" spans="1:33" s="49" customFormat="1" ht="19.5" customHeight="1">
      <c r="A23" s="216" t="s">
        <v>85</v>
      </c>
      <c r="B23" s="66" t="s">
        <v>20</v>
      </c>
      <c r="C23" s="58"/>
      <c r="D23" s="58">
        <v>1</v>
      </c>
      <c r="E23" s="58"/>
      <c r="F23" s="73"/>
      <c r="G23" s="126">
        <v>3</v>
      </c>
      <c r="H23" s="178">
        <f>G23*30</f>
        <v>90</v>
      </c>
      <c r="I23" s="58">
        <v>28</v>
      </c>
      <c r="J23" s="58"/>
      <c r="K23" s="58"/>
      <c r="L23" s="58">
        <v>28</v>
      </c>
      <c r="M23" s="58">
        <f>H23-I23</f>
        <v>62</v>
      </c>
      <c r="N23" s="58"/>
      <c r="O23" s="58"/>
      <c r="P23" s="98"/>
      <c r="Q23" s="113">
        <v>1.5</v>
      </c>
      <c r="R23" s="58"/>
      <c r="S23" s="76"/>
      <c r="T23" s="53"/>
      <c r="U23" s="53"/>
      <c r="V23" s="53"/>
      <c r="W23" s="53"/>
      <c r="X23" s="53"/>
      <c r="Y23" s="53"/>
      <c r="Z23" s="53"/>
      <c r="AA23" s="54"/>
      <c r="AB23" s="54"/>
      <c r="AC23" s="54"/>
      <c r="AD23" s="53"/>
      <c r="AE23" s="53"/>
      <c r="AF23" s="53"/>
      <c r="AG23" s="48"/>
    </row>
    <row r="24" spans="1:33" s="49" customFormat="1" ht="19.5" customHeight="1">
      <c r="A24" s="216" t="s">
        <v>86</v>
      </c>
      <c r="B24" s="66" t="s">
        <v>20</v>
      </c>
      <c r="C24" s="58"/>
      <c r="D24" s="58"/>
      <c r="E24" s="58"/>
      <c r="F24" s="73"/>
      <c r="G24" s="126">
        <v>1.5</v>
      </c>
      <c r="H24" s="178">
        <f>G24*30</f>
        <v>45</v>
      </c>
      <c r="I24" s="58">
        <v>20</v>
      </c>
      <c r="J24" s="58"/>
      <c r="K24" s="58"/>
      <c r="L24" s="58">
        <v>20</v>
      </c>
      <c r="M24" s="58">
        <f>H24-I24</f>
        <v>25</v>
      </c>
      <c r="N24" s="58"/>
      <c r="O24" s="58"/>
      <c r="P24" s="98"/>
      <c r="Q24" s="113"/>
      <c r="R24" s="58">
        <v>2</v>
      </c>
      <c r="S24" s="76"/>
      <c r="T24" s="53"/>
      <c r="U24" s="53"/>
      <c r="V24" s="53"/>
      <c r="W24" s="53"/>
      <c r="X24" s="53"/>
      <c r="Y24" s="53"/>
      <c r="Z24" s="53"/>
      <c r="AA24" s="54"/>
      <c r="AB24" s="54"/>
      <c r="AC24" s="54"/>
      <c r="AD24" s="53"/>
      <c r="AE24" s="53"/>
      <c r="AF24" s="53"/>
      <c r="AG24" s="48"/>
    </row>
    <row r="25" spans="1:33" s="49" customFormat="1" ht="19.5" customHeight="1" thickBot="1">
      <c r="A25" s="216" t="s">
        <v>137</v>
      </c>
      <c r="B25" s="217" t="s">
        <v>20</v>
      </c>
      <c r="C25" s="183" t="s">
        <v>181</v>
      </c>
      <c r="D25" s="183"/>
      <c r="E25" s="183"/>
      <c r="F25" s="218"/>
      <c r="G25" s="184">
        <v>1.5</v>
      </c>
      <c r="H25" s="214">
        <f>G25*30</f>
        <v>45</v>
      </c>
      <c r="I25" s="186">
        <v>20</v>
      </c>
      <c r="J25" s="186"/>
      <c r="K25" s="186"/>
      <c r="L25" s="186">
        <v>20</v>
      </c>
      <c r="M25" s="186">
        <f>H25-I25</f>
        <v>25</v>
      </c>
      <c r="N25" s="58"/>
      <c r="O25" s="58"/>
      <c r="P25" s="98"/>
      <c r="Q25" s="113"/>
      <c r="R25" s="58"/>
      <c r="S25" s="76">
        <v>2</v>
      </c>
      <c r="T25" s="53"/>
      <c r="U25" s="53"/>
      <c r="V25" s="53"/>
      <c r="W25" s="53"/>
      <c r="X25" s="53"/>
      <c r="Y25" s="53"/>
      <c r="Z25" s="53"/>
      <c r="AA25" s="54"/>
      <c r="AB25" s="54"/>
      <c r="AC25" s="54"/>
      <c r="AD25" s="53"/>
      <c r="AE25" s="53"/>
      <c r="AF25" s="53"/>
      <c r="AG25" s="48"/>
    </row>
    <row r="26" spans="1:33" s="49" customFormat="1" ht="19.5" customHeight="1" thickBot="1">
      <c r="A26" s="684" t="s">
        <v>88</v>
      </c>
      <c r="B26" s="685"/>
      <c r="C26" s="196"/>
      <c r="D26" s="196"/>
      <c r="E26" s="197"/>
      <c r="F26" s="197"/>
      <c r="G26" s="233">
        <f>G22</f>
        <v>6</v>
      </c>
      <c r="H26" s="199">
        <v>210</v>
      </c>
      <c r="I26" s="197">
        <v>70</v>
      </c>
      <c r="J26" s="197"/>
      <c r="K26" s="197"/>
      <c r="L26" s="197">
        <v>70</v>
      </c>
      <c r="M26" s="198">
        <v>140</v>
      </c>
      <c r="N26" s="178"/>
      <c r="O26" s="58"/>
      <c r="P26" s="98"/>
      <c r="Q26" s="113"/>
      <c r="R26" s="58"/>
      <c r="S26" s="76"/>
      <c r="T26" s="53"/>
      <c r="U26" s="53"/>
      <c r="V26" s="53"/>
      <c r="W26" s="53"/>
      <c r="X26" s="53"/>
      <c r="Y26" s="53"/>
      <c r="Z26" s="53"/>
      <c r="AA26" s="54"/>
      <c r="AB26" s="54"/>
      <c r="AC26" s="54"/>
      <c r="AD26" s="53"/>
      <c r="AE26" s="53"/>
      <c r="AF26" s="53"/>
      <c r="AG26" s="48"/>
    </row>
    <row r="27" spans="1:33" s="49" customFormat="1" ht="19.5" customHeight="1" thickBot="1">
      <c r="A27" s="686" t="s">
        <v>89</v>
      </c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8"/>
      <c r="N27" s="191"/>
      <c r="O27" s="86"/>
      <c r="P27" s="87"/>
      <c r="Q27" s="735"/>
      <c r="R27" s="736"/>
      <c r="S27" s="737"/>
      <c r="AC27" s="48"/>
      <c r="AD27" s="48"/>
      <c r="AE27" s="48"/>
      <c r="AF27" s="48"/>
      <c r="AG27" s="48"/>
    </row>
    <row r="28" spans="1:33" s="49" customFormat="1" ht="19.5" customHeight="1">
      <c r="A28" s="167" t="s">
        <v>84</v>
      </c>
      <c r="B28" s="238" t="s">
        <v>92</v>
      </c>
      <c r="C28" s="221"/>
      <c r="D28" s="222">
        <v>1</v>
      </c>
      <c r="E28" s="223"/>
      <c r="F28" s="223"/>
      <c r="G28" s="181">
        <v>2</v>
      </c>
      <c r="H28" s="219">
        <f>G28*30</f>
        <v>60</v>
      </c>
      <c r="I28" s="163">
        <f>SUM(J28:L28)</f>
        <v>28</v>
      </c>
      <c r="J28" s="160">
        <v>14</v>
      </c>
      <c r="K28" s="160"/>
      <c r="L28" s="160">
        <v>14</v>
      </c>
      <c r="M28" s="160">
        <f>H28-I28</f>
        <v>32</v>
      </c>
      <c r="N28" s="127">
        <v>2</v>
      </c>
      <c r="O28" s="58"/>
      <c r="P28" s="98"/>
      <c r="Q28" s="113">
        <v>1.5</v>
      </c>
      <c r="R28" s="58"/>
      <c r="S28" s="76"/>
      <c r="AC28" s="48"/>
      <c r="AD28" s="48"/>
      <c r="AE28" s="48"/>
      <c r="AF28" s="48"/>
      <c r="AG28" s="48"/>
    </row>
    <row r="29" spans="1:19" s="49" customFormat="1" ht="19.5" customHeight="1">
      <c r="A29" s="224" t="s">
        <v>94</v>
      </c>
      <c r="B29" s="239" t="s">
        <v>53</v>
      </c>
      <c r="C29" s="55"/>
      <c r="D29" s="55" t="s">
        <v>180</v>
      </c>
      <c r="E29" s="55"/>
      <c r="F29" s="64"/>
      <c r="G29" s="132">
        <v>2</v>
      </c>
      <c r="H29" s="220">
        <f>G29*30</f>
        <v>60</v>
      </c>
      <c r="I29" s="85">
        <v>20</v>
      </c>
      <c r="J29" s="58"/>
      <c r="K29" s="58"/>
      <c r="L29" s="58">
        <v>20</v>
      </c>
      <c r="M29" s="58">
        <f>H29-I29</f>
        <v>40</v>
      </c>
      <c r="N29" s="99"/>
      <c r="O29" s="67">
        <v>2</v>
      </c>
      <c r="P29" s="70"/>
      <c r="Q29" s="113"/>
      <c r="R29" s="58">
        <v>2</v>
      </c>
      <c r="S29" s="76"/>
    </row>
    <row r="30" spans="1:19" s="49" customFormat="1" ht="19.5" customHeight="1" thickBot="1">
      <c r="A30" s="225" t="s">
        <v>95</v>
      </c>
      <c r="B30" s="240" t="s">
        <v>51</v>
      </c>
      <c r="C30" s="226"/>
      <c r="D30" s="226" t="s">
        <v>181</v>
      </c>
      <c r="E30" s="226"/>
      <c r="F30" s="144"/>
      <c r="G30" s="227">
        <v>2</v>
      </c>
      <c r="H30" s="56">
        <f>G30*30</f>
        <v>60</v>
      </c>
      <c r="I30" s="153">
        <f>SUM(J30:L30)</f>
        <v>20</v>
      </c>
      <c r="J30" s="186"/>
      <c r="K30" s="186"/>
      <c r="L30" s="186">
        <v>20</v>
      </c>
      <c r="M30" s="186">
        <f>H30-I30</f>
        <v>40</v>
      </c>
      <c r="N30" s="99"/>
      <c r="O30" s="58"/>
      <c r="P30" s="98">
        <v>2</v>
      </c>
      <c r="Q30" s="113"/>
      <c r="R30" s="58"/>
      <c r="S30" s="76">
        <v>2</v>
      </c>
    </row>
    <row r="31" spans="1:19" s="49" customFormat="1" ht="19.5" customHeight="1" thickBot="1">
      <c r="A31" s="682" t="s">
        <v>93</v>
      </c>
      <c r="B31" s="683"/>
      <c r="C31" s="203"/>
      <c r="D31" s="203"/>
      <c r="E31" s="203"/>
      <c r="F31" s="203"/>
      <c r="G31" s="204">
        <f>G28+G29+G30</f>
        <v>6</v>
      </c>
      <c r="H31" s="205">
        <f aca="true" t="shared" si="2" ref="H31:M31">H28+H29+H30</f>
        <v>180</v>
      </c>
      <c r="I31" s="206">
        <f t="shared" si="2"/>
        <v>68</v>
      </c>
      <c r="J31" s="206"/>
      <c r="K31" s="206"/>
      <c r="L31" s="206">
        <f t="shared" si="2"/>
        <v>54</v>
      </c>
      <c r="M31" s="207">
        <f t="shared" si="2"/>
        <v>112</v>
      </c>
      <c r="N31" s="200">
        <f>SUM(N28:N30)</f>
        <v>2</v>
      </c>
      <c r="O31" s="128">
        <f>SUM(O28:O30)</f>
        <v>2</v>
      </c>
      <c r="P31" s="129">
        <f>SUM(P28:P30)</f>
        <v>2</v>
      </c>
      <c r="Q31" s="130"/>
      <c r="R31" s="65"/>
      <c r="S31" s="131"/>
    </row>
    <row r="32" spans="1:19" s="49" customFormat="1" ht="19.5" customHeight="1">
      <c r="A32" s="201"/>
      <c r="B32" s="202" t="s">
        <v>90</v>
      </c>
      <c r="C32" s="143"/>
      <c r="D32" s="201" t="s">
        <v>182</v>
      </c>
      <c r="E32" s="201"/>
      <c r="F32" s="143"/>
      <c r="G32" s="143"/>
      <c r="H32" s="143"/>
      <c r="I32" s="143"/>
      <c r="J32" s="143"/>
      <c r="K32" s="143"/>
      <c r="L32" s="143"/>
      <c r="M32" s="143"/>
      <c r="N32" s="86"/>
      <c r="O32" s="86"/>
      <c r="P32" s="87"/>
      <c r="Q32" s="71" t="s">
        <v>91</v>
      </c>
      <c r="R32" s="64" t="s">
        <v>91</v>
      </c>
      <c r="S32" s="72" t="s">
        <v>91</v>
      </c>
    </row>
    <row r="33" spans="1:19" s="49" customFormat="1" ht="19.5" customHeight="1">
      <c r="A33" s="68"/>
      <c r="B33" s="69" t="s">
        <v>103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86"/>
      <c r="O33" s="86"/>
      <c r="P33" s="87"/>
      <c r="Q33" s="71"/>
      <c r="R33" s="64"/>
      <c r="S33" s="72"/>
    </row>
    <row r="34" spans="1:19" s="49" customFormat="1" ht="19.5" customHeight="1" thickBot="1">
      <c r="A34" s="208"/>
      <c r="B34" s="209" t="s">
        <v>104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86"/>
      <c r="O34" s="86"/>
      <c r="P34" s="87"/>
      <c r="Q34" s="211"/>
      <c r="R34" s="195"/>
      <c r="S34" s="187"/>
    </row>
    <row r="35" spans="1:19" s="49" customFormat="1" ht="19.5" customHeight="1" thickBot="1">
      <c r="A35" s="689" t="s">
        <v>131</v>
      </c>
      <c r="B35" s="690"/>
      <c r="C35" s="210"/>
      <c r="D35" s="210"/>
      <c r="E35" s="210"/>
      <c r="F35" s="210"/>
      <c r="G35" s="260">
        <f>G31</f>
        <v>6</v>
      </c>
      <c r="H35" s="270">
        <f>H22</f>
        <v>180</v>
      </c>
      <c r="I35" s="271">
        <f>I22</f>
        <v>70</v>
      </c>
      <c r="J35" s="271"/>
      <c r="K35" s="271"/>
      <c r="L35" s="271">
        <f>L22</f>
        <v>70</v>
      </c>
      <c r="M35" s="272">
        <f>M22</f>
        <v>110</v>
      </c>
      <c r="N35" s="323"/>
      <c r="O35" s="324"/>
      <c r="P35" s="325"/>
      <c r="Q35" s="326">
        <f>SUM(Q28:Q30)</f>
        <v>1.5</v>
      </c>
      <c r="R35" s="327">
        <f>SUM(R28:R30)</f>
        <v>2</v>
      </c>
      <c r="S35" s="109">
        <f>SUM(S28:S30)</f>
        <v>2</v>
      </c>
    </row>
    <row r="36" spans="1:19" s="49" customFormat="1" ht="19.5" customHeight="1" thickBot="1">
      <c r="A36" s="696" t="s">
        <v>133</v>
      </c>
      <c r="B36" s="697"/>
      <c r="C36" s="159"/>
      <c r="D36" s="159"/>
      <c r="E36" s="159"/>
      <c r="F36" s="188"/>
      <c r="G36" s="109">
        <f>G19+G35</f>
        <v>18</v>
      </c>
      <c r="H36" s="109">
        <f aca="true" t="shared" si="3" ref="H36:S36">H19+H35</f>
        <v>540</v>
      </c>
      <c r="I36" s="109">
        <f t="shared" si="3"/>
        <v>207</v>
      </c>
      <c r="J36" s="109">
        <f t="shared" si="3"/>
        <v>80</v>
      </c>
      <c r="K36" s="109">
        <f t="shared" si="3"/>
        <v>0</v>
      </c>
      <c r="L36" s="109">
        <f t="shared" si="3"/>
        <v>127</v>
      </c>
      <c r="M36" s="109">
        <f t="shared" si="3"/>
        <v>333</v>
      </c>
      <c r="N36" s="109" t="e">
        <f t="shared" si="3"/>
        <v>#REF!</v>
      </c>
      <c r="O36" s="109" t="e">
        <f t="shared" si="3"/>
        <v>#REF!</v>
      </c>
      <c r="P36" s="109" t="e">
        <f t="shared" si="3"/>
        <v>#REF!</v>
      </c>
      <c r="Q36" s="109">
        <f>Q19+Q35</f>
        <v>8</v>
      </c>
      <c r="R36" s="109">
        <f t="shared" si="3"/>
        <v>6</v>
      </c>
      <c r="S36" s="109">
        <f t="shared" si="3"/>
        <v>2</v>
      </c>
    </row>
    <row r="37" spans="1:19" s="49" customFormat="1" ht="19.5" customHeight="1" thickBot="1">
      <c r="A37" s="693" t="s">
        <v>127</v>
      </c>
      <c r="B37" s="694"/>
      <c r="C37" s="694"/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  <c r="R37" s="694"/>
      <c r="S37" s="695"/>
    </row>
    <row r="38" spans="1:19" s="49" customFormat="1" ht="19.5" customHeight="1" thickBot="1">
      <c r="A38" s="732" t="s">
        <v>128</v>
      </c>
      <c r="B38" s="733"/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4"/>
    </row>
    <row r="39" spans="1:19" s="49" customFormat="1" ht="19.5" customHeight="1">
      <c r="A39" s="182" t="s">
        <v>169</v>
      </c>
      <c r="B39" s="344" t="s">
        <v>162</v>
      </c>
      <c r="C39" s="58"/>
      <c r="D39" s="58">
        <v>1</v>
      </c>
      <c r="E39" s="58"/>
      <c r="F39" s="74"/>
      <c r="G39" s="132">
        <v>3</v>
      </c>
      <c r="H39" s="166">
        <f aca="true" t="shared" si="4" ref="H39:H48">G39*30</f>
        <v>90</v>
      </c>
      <c r="I39" s="160">
        <f aca="true" t="shared" si="5" ref="I39:I44">SUM(J39:L39)</f>
        <v>30</v>
      </c>
      <c r="J39" s="58">
        <v>15</v>
      </c>
      <c r="K39" s="58"/>
      <c r="L39" s="58">
        <v>15</v>
      </c>
      <c r="M39" s="58">
        <f aca="true" t="shared" si="6" ref="M39:M44">H39-I39</f>
        <v>60</v>
      </c>
      <c r="N39" s="86" t="e">
        <f>G39/#REF!</f>
        <v>#REF!</v>
      </c>
      <c r="O39" s="86"/>
      <c r="P39" s="97"/>
      <c r="Q39" s="71">
        <v>2</v>
      </c>
      <c r="R39" s="64"/>
      <c r="S39" s="76"/>
    </row>
    <row r="40" spans="1:19" s="49" customFormat="1" ht="19.5" customHeight="1">
      <c r="A40" s="182" t="s">
        <v>170</v>
      </c>
      <c r="B40" s="344" t="s">
        <v>166</v>
      </c>
      <c r="C40" s="58"/>
      <c r="D40" s="58" t="s">
        <v>180</v>
      </c>
      <c r="E40" s="58"/>
      <c r="F40" s="74"/>
      <c r="G40" s="132">
        <v>3</v>
      </c>
      <c r="H40" s="177">
        <f t="shared" si="4"/>
        <v>90</v>
      </c>
      <c r="I40" s="58">
        <f t="shared" si="5"/>
        <v>40</v>
      </c>
      <c r="J40" s="58">
        <v>20</v>
      </c>
      <c r="K40" s="58"/>
      <c r="L40" s="58">
        <v>20</v>
      </c>
      <c r="M40" s="58">
        <f t="shared" si="6"/>
        <v>50</v>
      </c>
      <c r="N40" s="96"/>
      <c r="O40" s="96">
        <f>G40/11</f>
        <v>0.2727272727272727</v>
      </c>
      <c r="P40" s="97"/>
      <c r="Q40" s="88"/>
      <c r="R40" s="89">
        <v>4</v>
      </c>
      <c r="S40" s="72"/>
    </row>
    <row r="41" spans="1:19" s="49" customFormat="1" ht="19.5" customHeight="1">
      <c r="A41" s="182" t="s">
        <v>171</v>
      </c>
      <c r="B41" s="344" t="s">
        <v>158</v>
      </c>
      <c r="C41" s="58"/>
      <c r="D41" s="58" t="s">
        <v>181</v>
      </c>
      <c r="E41" s="58"/>
      <c r="F41" s="58"/>
      <c r="G41" s="126">
        <v>3</v>
      </c>
      <c r="H41" s="177">
        <f t="shared" si="4"/>
        <v>90</v>
      </c>
      <c r="I41" s="85">
        <f t="shared" si="5"/>
        <v>30</v>
      </c>
      <c r="J41" s="85">
        <v>20</v>
      </c>
      <c r="K41" s="85"/>
      <c r="L41" s="85">
        <v>10</v>
      </c>
      <c r="M41" s="85">
        <f t="shared" si="6"/>
        <v>60</v>
      </c>
      <c r="N41" s="86"/>
      <c r="O41" s="86"/>
      <c r="P41" s="87">
        <f>G41/P7</f>
        <v>0.2727272727272727</v>
      </c>
      <c r="Q41" s="88"/>
      <c r="R41" s="89"/>
      <c r="S41" s="90">
        <v>3</v>
      </c>
    </row>
    <row r="42" spans="1:19" s="49" customFormat="1" ht="21" customHeight="1">
      <c r="A42" s="182" t="s">
        <v>172</v>
      </c>
      <c r="B42" s="343" t="s">
        <v>159</v>
      </c>
      <c r="C42" s="163"/>
      <c r="D42" s="163">
        <v>1</v>
      </c>
      <c r="E42" s="163"/>
      <c r="F42" s="278"/>
      <c r="G42" s="279">
        <v>3</v>
      </c>
      <c r="H42" s="177">
        <f t="shared" si="4"/>
        <v>90</v>
      </c>
      <c r="I42" s="163">
        <f t="shared" si="5"/>
        <v>30</v>
      </c>
      <c r="J42" s="163">
        <v>15</v>
      </c>
      <c r="K42" s="163">
        <v>15</v>
      </c>
      <c r="L42" s="163"/>
      <c r="M42" s="163">
        <f t="shared" si="6"/>
        <v>60</v>
      </c>
      <c r="N42" s="164">
        <f>G42/N7</f>
        <v>0.16666666666666666</v>
      </c>
      <c r="O42" s="164"/>
      <c r="P42" s="165"/>
      <c r="Q42" s="280">
        <v>2</v>
      </c>
      <c r="R42" s="281"/>
      <c r="S42" s="282"/>
    </row>
    <row r="43" spans="1:19" s="49" customFormat="1" ht="19.5" customHeight="1">
      <c r="A43" s="182" t="s">
        <v>173</v>
      </c>
      <c r="B43" s="343" t="s">
        <v>161</v>
      </c>
      <c r="C43" s="85"/>
      <c r="D43" s="85" t="s">
        <v>181</v>
      </c>
      <c r="E43" s="85"/>
      <c r="F43" s="91"/>
      <c r="G43" s="132">
        <v>3</v>
      </c>
      <c r="H43" s="177">
        <f t="shared" si="4"/>
        <v>90</v>
      </c>
      <c r="I43" s="85">
        <f t="shared" si="5"/>
        <v>30</v>
      </c>
      <c r="J43" s="85">
        <v>10</v>
      </c>
      <c r="K43" s="85">
        <v>10</v>
      </c>
      <c r="L43" s="85">
        <v>10</v>
      </c>
      <c r="M43" s="85">
        <f t="shared" si="6"/>
        <v>60</v>
      </c>
      <c r="N43" s="86"/>
      <c r="O43" s="86"/>
      <c r="P43" s="87">
        <f>G43/11</f>
        <v>0.2727272727272727</v>
      </c>
      <c r="Q43" s="88"/>
      <c r="R43" s="89"/>
      <c r="S43" s="90">
        <v>3</v>
      </c>
    </row>
    <row r="44" spans="1:19" s="51" customFormat="1" ht="21" customHeight="1">
      <c r="A44" s="182" t="s">
        <v>174</v>
      </c>
      <c r="B44" s="344" t="s">
        <v>157</v>
      </c>
      <c r="C44" s="58" t="s">
        <v>181</v>
      </c>
      <c r="D44" s="58"/>
      <c r="E44" s="58"/>
      <c r="F44" s="74"/>
      <c r="G44" s="132">
        <v>3</v>
      </c>
      <c r="H44" s="166">
        <f t="shared" si="4"/>
        <v>90</v>
      </c>
      <c r="I44" s="160">
        <f t="shared" si="5"/>
        <v>30</v>
      </c>
      <c r="J44" s="58">
        <v>20</v>
      </c>
      <c r="K44" s="58"/>
      <c r="L44" s="58">
        <v>10</v>
      </c>
      <c r="M44" s="58">
        <f t="shared" si="6"/>
        <v>60</v>
      </c>
      <c r="N44" s="96"/>
      <c r="O44" s="96"/>
      <c r="P44" s="97">
        <f>G44/11</f>
        <v>0.2727272727272727</v>
      </c>
      <c r="Q44" s="71"/>
      <c r="R44" s="64"/>
      <c r="S44" s="72">
        <v>3</v>
      </c>
    </row>
    <row r="45" spans="1:19" s="51" customFormat="1" ht="37.5" customHeight="1">
      <c r="A45" s="182" t="s">
        <v>175</v>
      </c>
      <c r="B45" s="344" t="s">
        <v>163</v>
      </c>
      <c r="C45" s="58"/>
      <c r="D45" s="58"/>
      <c r="E45" s="58"/>
      <c r="F45" s="74"/>
      <c r="G45" s="132">
        <v>5</v>
      </c>
      <c r="H45" s="166">
        <f t="shared" si="4"/>
        <v>150</v>
      </c>
      <c r="I45" s="160">
        <v>80</v>
      </c>
      <c r="J45" s="58">
        <v>30</v>
      </c>
      <c r="K45" s="58">
        <v>30</v>
      </c>
      <c r="L45" s="58">
        <v>20</v>
      </c>
      <c r="M45" s="58">
        <v>70</v>
      </c>
      <c r="N45" s="96"/>
      <c r="O45" s="96"/>
      <c r="P45" s="97"/>
      <c r="Q45" s="71"/>
      <c r="R45" s="64"/>
      <c r="S45" s="72"/>
    </row>
    <row r="46" spans="1:19" s="51" customFormat="1" ht="36.75" customHeight="1">
      <c r="A46" s="182" t="s">
        <v>176</v>
      </c>
      <c r="B46" s="344" t="s">
        <v>163</v>
      </c>
      <c r="C46" s="58">
        <v>1</v>
      </c>
      <c r="D46" s="58"/>
      <c r="E46" s="58"/>
      <c r="F46" s="58"/>
      <c r="G46" s="126">
        <v>3.5</v>
      </c>
      <c r="H46" s="177">
        <f t="shared" si="4"/>
        <v>105</v>
      </c>
      <c r="I46" s="85">
        <f>SUM(J46:L46)</f>
        <v>60</v>
      </c>
      <c r="J46" s="85">
        <v>30</v>
      </c>
      <c r="K46" s="85">
        <v>30</v>
      </c>
      <c r="L46" s="85"/>
      <c r="M46" s="85">
        <f>H46-I46</f>
        <v>45</v>
      </c>
      <c r="N46" s="86">
        <f>G46/N7</f>
        <v>0.19444444444444445</v>
      </c>
      <c r="O46" s="86"/>
      <c r="P46" s="87"/>
      <c r="Q46" s="88">
        <v>4</v>
      </c>
      <c r="R46" s="89"/>
      <c r="S46" s="90"/>
    </row>
    <row r="47" spans="1:19" s="51" customFormat="1" ht="37.5" customHeight="1">
      <c r="A47" s="182" t="s">
        <v>177</v>
      </c>
      <c r="B47" s="344" t="s">
        <v>164</v>
      </c>
      <c r="C47" s="58"/>
      <c r="D47" s="58"/>
      <c r="E47" s="58" t="s">
        <v>180</v>
      </c>
      <c r="F47" s="58"/>
      <c r="G47" s="126">
        <v>1.5</v>
      </c>
      <c r="H47" s="347">
        <f t="shared" si="4"/>
        <v>45</v>
      </c>
      <c r="I47" s="85">
        <v>20</v>
      </c>
      <c r="J47" s="153"/>
      <c r="K47" s="153"/>
      <c r="L47" s="153">
        <v>20</v>
      </c>
      <c r="M47" s="153">
        <f>H47-I47</f>
        <v>25</v>
      </c>
      <c r="N47" s="86"/>
      <c r="O47" s="86"/>
      <c r="P47" s="87"/>
      <c r="Q47" s="88"/>
      <c r="R47" s="89">
        <v>2</v>
      </c>
      <c r="S47" s="90"/>
    </row>
    <row r="48" spans="1:19" s="51" customFormat="1" ht="37.5" customHeight="1" thickBot="1">
      <c r="A48" s="182" t="s">
        <v>178</v>
      </c>
      <c r="B48" s="344" t="s">
        <v>165</v>
      </c>
      <c r="C48" s="58"/>
      <c r="D48" s="58" t="s">
        <v>181</v>
      </c>
      <c r="E48" s="58"/>
      <c r="F48" s="74"/>
      <c r="G48" s="132">
        <v>3</v>
      </c>
      <c r="H48" s="166">
        <f t="shared" si="4"/>
        <v>90</v>
      </c>
      <c r="I48" s="160">
        <f>SUM(J48:L48)</f>
        <v>48</v>
      </c>
      <c r="J48" s="58">
        <v>32</v>
      </c>
      <c r="K48" s="58"/>
      <c r="L48" s="58">
        <v>16</v>
      </c>
      <c r="M48" s="58">
        <f>H48-I48</f>
        <v>42</v>
      </c>
      <c r="N48" s="96"/>
      <c r="O48" s="96"/>
      <c r="P48" s="97">
        <f>G48/11</f>
        <v>0.2727272727272727</v>
      </c>
      <c r="Q48" s="348"/>
      <c r="R48" s="157">
        <v>3</v>
      </c>
      <c r="S48" s="349">
        <v>3</v>
      </c>
    </row>
    <row r="49" spans="1:19" s="49" customFormat="1" ht="19.5" customHeight="1" thickBot="1">
      <c r="A49" s="686" t="s">
        <v>130</v>
      </c>
      <c r="B49" s="687"/>
      <c r="C49" s="159"/>
      <c r="D49" s="159"/>
      <c r="E49" s="159"/>
      <c r="F49" s="188"/>
      <c r="G49" s="338">
        <f aca="true" t="shared" si="7" ref="G49:M49">G39+G48+G44+G42+G43+G41+G40+G46+G47</f>
        <v>26</v>
      </c>
      <c r="H49" s="341">
        <f t="shared" si="7"/>
        <v>780</v>
      </c>
      <c r="I49" s="342">
        <f t="shared" si="7"/>
        <v>318</v>
      </c>
      <c r="J49" s="342">
        <f t="shared" si="7"/>
        <v>162</v>
      </c>
      <c r="K49" s="342">
        <f t="shared" si="7"/>
        <v>55</v>
      </c>
      <c r="L49" s="342">
        <f t="shared" si="7"/>
        <v>101</v>
      </c>
      <c r="M49" s="134">
        <f t="shared" si="7"/>
        <v>462</v>
      </c>
      <c r="N49" s="339" t="e">
        <f>N39+N48+N44+N42+N43+N41+#REF!+N40+#REF!</f>
        <v>#REF!</v>
      </c>
      <c r="O49" s="134" t="e">
        <f>O39+O48+O44+O42+O43+O41+#REF!+O40+#REF!</f>
        <v>#REF!</v>
      </c>
      <c r="P49" s="134" t="e">
        <f>P39+P48+P44+P42+P43+P41+#REF!+P40+#REF!</f>
        <v>#REF!</v>
      </c>
      <c r="Q49" s="357">
        <v>8</v>
      </c>
      <c r="R49" s="342">
        <v>9</v>
      </c>
      <c r="S49" s="339">
        <v>12</v>
      </c>
    </row>
    <row r="50" spans="1:34" s="49" customFormat="1" ht="19.5" customHeight="1" thickBot="1">
      <c r="A50" s="696" t="s">
        <v>129</v>
      </c>
      <c r="B50" s="712"/>
      <c r="C50" s="712"/>
      <c r="D50" s="712"/>
      <c r="E50" s="712"/>
      <c r="F50" s="712"/>
      <c r="G50" s="712"/>
      <c r="H50" s="733"/>
      <c r="I50" s="733"/>
      <c r="J50" s="733"/>
      <c r="K50" s="733"/>
      <c r="L50" s="733"/>
      <c r="M50" s="733"/>
      <c r="N50" s="712"/>
      <c r="O50" s="712"/>
      <c r="P50" s="712"/>
      <c r="Q50" s="733"/>
      <c r="R50" s="733"/>
      <c r="S50" s="734"/>
      <c r="AA50" s="48"/>
      <c r="AB50" s="48"/>
      <c r="AC50" s="48"/>
      <c r="AD50" s="48"/>
      <c r="AE50" s="48"/>
      <c r="AF50" s="48"/>
      <c r="AG50" s="48"/>
      <c r="AH50" s="48"/>
    </row>
    <row r="51" spans="1:34" ht="15.75" customHeight="1" thickBot="1">
      <c r="A51" s="724" t="s">
        <v>87</v>
      </c>
      <c r="B51" s="725"/>
      <c r="C51" s="725"/>
      <c r="D51" s="725"/>
      <c r="E51" s="725"/>
      <c r="F51" s="725"/>
      <c r="G51" s="725"/>
      <c r="H51" s="725"/>
      <c r="I51" s="725"/>
      <c r="J51" s="725"/>
      <c r="K51" s="725"/>
      <c r="L51" s="725"/>
      <c r="M51" s="726"/>
      <c r="N51" s="283"/>
      <c r="O51" s="212"/>
      <c r="P51" s="284"/>
      <c r="Q51" s="698"/>
      <c r="R51" s="699"/>
      <c r="S51" s="700"/>
      <c r="T51" s="57"/>
      <c r="AA51" s="13"/>
      <c r="AB51" s="13"/>
      <c r="AC51" s="13"/>
      <c r="AD51" s="13"/>
      <c r="AE51" s="13"/>
      <c r="AF51" s="13"/>
      <c r="AG51" s="13"/>
      <c r="AH51" s="13"/>
    </row>
    <row r="52" spans="1:34" s="49" customFormat="1" ht="19.5" customHeight="1">
      <c r="A52" s="231" t="s">
        <v>138</v>
      </c>
      <c r="B52" s="228" t="s">
        <v>63</v>
      </c>
      <c r="C52" s="179"/>
      <c r="D52" s="179"/>
      <c r="E52" s="179"/>
      <c r="F52" s="180"/>
      <c r="G52" s="181">
        <f>G54+G53+G55</f>
        <v>9</v>
      </c>
      <c r="H52" s="166">
        <f>G52*30</f>
        <v>270</v>
      </c>
      <c r="I52" s="160">
        <f>I53+I54+I55</f>
        <v>100</v>
      </c>
      <c r="J52" s="160"/>
      <c r="K52" s="160"/>
      <c r="L52" s="160">
        <f>L53+L54+L55</f>
        <v>100</v>
      </c>
      <c r="M52" s="160">
        <f>H52-I52</f>
        <v>170</v>
      </c>
      <c r="N52" s="101"/>
      <c r="O52" s="101"/>
      <c r="P52" s="102"/>
      <c r="Q52" s="103"/>
      <c r="R52" s="104"/>
      <c r="S52" s="105"/>
      <c r="AA52" s="48"/>
      <c r="AB52" s="48"/>
      <c r="AC52" s="48"/>
      <c r="AD52" s="48"/>
      <c r="AE52" s="48"/>
      <c r="AF52" s="48"/>
      <c r="AG52" s="48"/>
      <c r="AH52" s="48"/>
    </row>
    <row r="53" spans="1:34" s="49" customFormat="1" ht="19.5" customHeight="1">
      <c r="A53" s="94" t="s">
        <v>139</v>
      </c>
      <c r="B53" s="100" t="s">
        <v>63</v>
      </c>
      <c r="C53" s="85"/>
      <c r="D53" s="85">
        <v>1</v>
      </c>
      <c r="E53" s="85"/>
      <c r="F53" s="91"/>
      <c r="G53" s="132">
        <v>3</v>
      </c>
      <c r="H53" s="166">
        <f>G53*30</f>
        <v>90</v>
      </c>
      <c r="I53" s="160">
        <f>SUM(J53:L53)</f>
        <v>30</v>
      </c>
      <c r="J53" s="58"/>
      <c r="K53" s="58"/>
      <c r="L53" s="58">
        <v>30</v>
      </c>
      <c r="M53" s="58">
        <f>H53-I53</f>
        <v>60</v>
      </c>
      <c r="N53" s="101">
        <f>G53/N7</f>
        <v>0.16666666666666666</v>
      </c>
      <c r="O53" s="101"/>
      <c r="P53" s="102"/>
      <c r="Q53" s="75">
        <v>2</v>
      </c>
      <c r="R53" s="65"/>
      <c r="S53" s="131"/>
      <c r="AA53" s="48"/>
      <c r="AB53" s="48"/>
      <c r="AC53" s="48"/>
      <c r="AD53" s="48"/>
      <c r="AE53" s="48"/>
      <c r="AF53" s="48"/>
      <c r="AG53" s="48"/>
      <c r="AH53" s="48"/>
    </row>
    <row r="54" spans="1:34" s="49" customFormat="1" ht="19.5" customHeight="1">
      <c r="A54" s="94" t="s">
        <v>140</v>
      </c>
      <c r="B54" s="100" t="s">
        <v>63</v>
      </c>
      <c r="C54" s="85"/>
      <c r="D54" s="85" t="s">
        <v>180</v>
      </c>
      <c r="E54" s="85"/>
      <c r="F54" s="91"/>
      <c r="G54" s="132">
        <v>3</v>
      </c>
      <c r="H54" s="178">
        <f>G54*30</f>
        <v>90</v>
      </c>
      <c r="I54" s="160">
        <v>40</v>
      </c>
      <c r="J54" s="58"/>
      <c r="K54" s="58"/>
      <c r="L54" s="58">
        <v>40</v>
      </c>
      <c r="M54" s="58">
        <f>H54-I54</f>
        <v>50</v>
      </c>
      <c r="N54" s="101"/>
      <c r="O54" s="101">
        <f>G54/11</f>
        <v>0.2727272727272727</v>
      </c>
      <c r="P54" s="102"/>
      <c r="Q54" s="75"/>
      <c r="R54" s="74">
        <v>4</v>
      </c>
      <c r="S54" s="131"/>
      <c r="AA54" s="48"/>
      <c r="AB54" s="48"/>
      <c r="AC54" s="48"/>
      <c r="AD54" s="48"/>
      <c r="AE54" s="48"/>
      <c r="AF54" s="48"/>
      <c r="AG54" s="48"/>
      <c r="AH54" s="48"/>
    </row>
    <row r="55" spans="1:34" s="49" customFormat="1" ht="19.5" customHeight="1" thickBot="1">
      <c r="A55" s="94" t="s">
        <v>141</v>
      </c>
      <c r="B55" s="232" t="s">
        <v>63</v>
      </c>
      <c r="C55" s="153"/>
      <c r="D55" s="153" t="s">
        <v>181</v>
      </c>
      <c r="E55" s="153"/>
      <c r="F55" s="154"/>
      <c r="G55" s="285">
        <v>3</v>
      </c>
      <c r="H55" s="214">
        <f>G55*30</f>
        <v>90</v>
      </c>
      <c r="I55" s="213">
        <f>SUM(J55:L55)</f>
        <v>30</v>
      </c>
      <c r="J55" s="186"/>
      <c r="K55" s="186"/>
      <c r="L55" s="186">
        <v>30</v>
      </c>
      <c r="M55" s="186">
        <f>H55-I55</f>
        <v>60</v>
      </c>
      <c r="N55" s="101"/>
      <c r="O55" s="101"/>
      <c r="P55" s="102">
        <f>G55/11</f>
        <v>0.2727272727272727</v>
      </c>
      <c r="Q55" s="75"/>
      <c r="R55" s="74"/>
      <c r="S55" s="131">
        <v>3</v>
      </c>
      <c r="AA55" s="48"/>
      <c r="AB55" s="48"/>
      <c r="AC55" s="48"/>
      <c r="AD55" s="48"/>
      <c r="AE55" s="48"/>
      <c r="AF55" s="48"/>
      <c r="AG55" s="48"/>
      <c r="AH55" s="48"/>
    </row>
    <row r="56" spans="1:34" s="49" customFormat="1" ht="19.5" customHeight="1" thickBot="1">
      <c r="A56" s="684" t="s">
        <v>88</v>
      </c>
      <c r="B56" s="685"/>
      <c r="C56" s="196"/>
      <c r="D56" s="196"/>
      <c r="E56" s="197"/>
      <c r="F56" s="197"/>
      <c r="G56" s="233">
        <f>G52</f>
        <v>9</v>
      </c>
      <c r="H56" s="234">
        <f aca="true" t="shared" si="8" ref="H56:M56">H52</f>
        <v>270</v>
      </c>
      <c r="I56" s="235">
        <f t="shared" si="8"/>
        <v>100</v>
      </c>
      <c r="J56" s="235"/>
      <c r="K56" s="235"/>
      <c r="L56" s="235">
        <f t="shared" si="8"/>
        <v>100</v>
      </c>
      <c r="M56" s="233">
        <f t="shared" si="8"/>
        <v>170</v>
      </c>
      <c r="N56" s="178"/>
      <c r="O56" s="58"/>
      <c r="P56" s="98"/>
      <c r="Q56" s="113"/>
      <c r="R56" s="58"/>
      <c r="S56" s="76"/>
      <c r="T56" s="53"/>
      <c r="U56" s="53"/>
      <c r="V56" s="53"/>
      <c r="W56" s="53"/>
      <c r="X56" s="53"/>
      <c r="Y56" s="53"/>
      <c r="Z56" s="53"/>
      <c r="AA56" s="54"/>
      <c r="AB56" s="54"/>
      <c r="AC56" s="54"/>
      <c r="AD56" s="53"/>
      <c r="AE56" s="53"/>
      <c r="AF56" s="53"/>
      <c r="AG56" s="48"/>
      <c r="AH56" s="48"/>
    </row>
    <row r="57" spans="1:34" s="49" customFormat="1" ht="19.5" customHeight="1" thickBot="1">
      <c r="A57" s="686" t="s">
        <v>89</v>
      </c>
      <c r="B57" s="687"/>
      <c r="C57" s="687"/>
      <c r="D57" s="687"/>
      <c r="E57" s="687"/>
      <c r="F57" s="687"/>
      <c r="G57" s="687"/>
      <c r="H57" s="687"/>
      <c r="I57" s="687"/>
      <c r="J57" s="687"/>
      <c r="K57" s="687"/>
      <c r="L57" s="687"/>
      <c r="M57" s="688"/>
      <c r="N57" s="191"/>
      <c r="O57" s="86"/>
      <c r="P57" s="87"/>
      <c r="Q57" s="125"/>
      <c r="R57" s="59"/>
      <c r="S57" s="126"/>
      <c r="AA57" s="48"/>
      <c r="AB57" s="48"/>
      <c r="AC57" s="48"/>
      <c r="AD57" s="48"/>
      <c r="AE57" s="48"/>
      <c r="AF57" s="48"/>
      <c r="AG57" s="48"/>
      <c r="AH57" s="48"/>
    </row>
    <row r="58" spans="1:19" s="51" customFormat="1" ht="21.75" customHeight="1">
      <c r="A58" s="182" t="s">
        <v>142</v>
      </c>
      <c r="B58" s="344" t="s">
        <v>21</v>
      </c>
      <c r="C58" s="178"/>
      <c r="D58" s="58" t="s">
        <v>181</v>
      </c>
      <c r="E58" s="58"/>
      <c r="F58" s="74"/>
      <c r="G58" s="132">
        <v>3</v>
      </c>
      <c r="H58" s="178">
        <f>G58*30</f>
        <v>90</v>
      </c>
      <c r="I58" s="58">
        <f>SUM(J58:L58)</f>
        <v>30</v>
      </c>
      <c r="J58" s="58">
        <v>20</v>
      </c>
      <c r="K58" s="58"/>
      <c r="L58" s="58">
        <v>10</v>
      </c>
      <c r="M58" s="58">
        <f>H58-I58</f>
        <v>60</v>
      </c>
      <c r="N58" s="96"/>
      <c r="O58" s="96"/>
      <c r="P58" s="97">
        <f>G58/11</f>
        <v>0.2727272727272727</v>
      </c>
      <c r="Q58" s="71"/>
      <c r="R58" s="64"/>
      <c r="S58" s="72">
        <v>3</v>
      </c>
    </row>
    <row r="59" spans="1:19" s="51" customFormat="1" ht="21.75" customHeight="1">
      <c r="A59" s="229" t="s">
        <v>143</v>
      </c>
      <c r="B59" s="344" t="s">
        <v>64</v>
      </c>
      <c r="C59" s="178"/>
      <c r="D59" s="58">
        <v>1</v>
      </c>
      <c r="E59" s="58"/>
      <c r="F59" s="74"/>
      <c r="G59" s="132">
        <v>3</v>
      </c>
      <c r="H59" s="178">
        <f>G59*30</f>
        <v>90</v>
      </c>
      <c r="I59" s="58">
        <f>SUM(J59:L59)</f>
        <v>15</v>
      </c>
      <c r="J59" s="58">
        <v>15</v>
      </c>
      <c r="K59" s="58"/>
      <c r="L59" s="58"/>
      <c r="M59" s="58">
        <f>H59-I59</f>
        <v>75</v>
      </c>
      <c r="N59" s="164" t="e">
        <f>G59/#REF!</f>
        <v>#REF!</v>
      </c>
      <c r="O59" s="164"/>
      <c r="P59" s="346"/>
      <c r="Q59" s="350">
        <v>2</v>
      </c>
      <c r="R59" s="255"/>
      <c r="S59" s="298"/>
    </row>
    <row r="60" spans="1:19" s="51" customFormat="1" ht="21.75" customHeight="1" thickBot="1">
      <c r="A60" s="182" t="s">
        <v>144</v>
      </c>
      <c r="B60" s="343" t="s">
        <v>186</v>
      </c>
      <c r="C60" s="166"/>
      <c r="D60" s="160" t="s">
        <v>180</v>
      </c>
      <c r="E60" s="160"/>
      <c r="F60" s="345"/>
      <c r="G60" s="279">
        <v>3</v>
      </c>
      <c r="H60" s="189">
        <f>G60*30</f>
        <v>90</v>
      </c>
      <c r="I60" s="213">
        <f>SUM(J60:L60)</f>
        <v>40</v>
      </c>
      <c r="J60" s="213">
        <v>20</v>
      </c>
      <c r="K60" s="213"/>
      <c r="L60" s="213">
        <v>20</v>
      </c>
      <c r="M60" s="213">
        <f>H60-I60</f>
        <v>50</v>
      </c>
      <c r="N60" s="86"/>
      <c r="O60" s="86"/>
      <c r="P60" s="97"/>
      <c r="Q60" s="71"/>
      <c r="R60" s="64">
        <v>4</v>
      </c>
      <c r="S60" s="76"/>
    </row>
    <row r="61" spans="1:19" s="49" customFormat="1" ht="19.5" customHeight="1" thickBot="1">
      <c r="A61" s="691" t="s">
        <v>93</v>
      </c>
      <c r="B61" s="692"/>
      <c r="C61" s="203"/>
      <c r="D61" s="203"/>
      <c r="E61" s="203"/>
      <c r="F61" s="203"/>
      <c r="G61" s="362">
        <f aca="true" t="shared" si="9" ref="G61:M61">SUM(G58:G60)</f>
        <v>9</v>
      </c>
      <c r="H61" s="236">
        <f t="shared" si="9"/>
        <v>270</v>
      </c>
      <c r="I61" s="237">
        <f t="shared" si="9"/>
        <v>85</v>
      </c>
      <c r="J61" s="237">
        <f t="shared" si="9"/>
        <v>55</v>
      </c>
      <c r="K61" s="237">
        <f t="shared" si="9"/>
        <v>0</v>
      </c>
      <c r="L61" s="237">
        <f t="shared" si="9"/>
        <v>30</v>
      </c>
      <c r="M61" s="204">
        <f t="shared" si="9"/>
        <v>185</v>
      </c>
      <c r="N61" s="200">
        <f>SUM(N54:N58)</f>
        <v>0</v>
      </c>
      <c r="O61" s="128">
        <f>SUM(O54:O58)</f>
        <v>0.2727272727272727</v>
      </c>
      <c r="P61" s="129">
        <f>SUM(P54:P58)</f>
        <v>0.5454545454545454</v>
      </c>
      <c r="Q61" s="351"/>
      <c r="R61" s="352"/>
      <c r="S61" s="353"/>
    </row>
    <row r="62" spans="1:19" s="49" customFormat="1" ht="19.5" customHeight="1" thickBot="1">
      <c r="A62" s="689" t="s">
        <v>132</v>
      </c>
      <c r="B62" s="690"/>
      <c r="C62" s="210"/>
      <c r="D62" s="210"/>
      <c r="E62" s="210"/>
      <c r="F62" s="210"/>
      <c r="G62" s="260">
        <f>G61</f>
        <v>9</v>
      </c>
      <c r="H62" s="360">
        <f aca="true" t="shared" si="10" ref="H62:M62">H61</f>
        <v>270</v>
      </c>
      <c r="I62" s="359">
        <f t="shared" si="10"/>
        <v>85</v>
      </c>
      <c r="J62" s="359">
        <f t="shared" si="10"/>
        <v>55</v>
      </c>
      <c r="K62" s="359"/>
      <c r="L62" s="359">
        <f t="shared" si="10"/>
        <v>30</v>
      </c>
      <c r="M62" s="361">
        <f t="shared" si="10"/>
        <v>185</v>
      </c>
      <c r="N62" s="330"/>
      <c r="O62" s="331"/>
      <c r="P62" s="332"/>
      <c r="Q62" s="333">
        <v>2</v>
      </c>
      <c r="R62" s="329">
        <f>SUM(R58:R58)</f>
        <v>0</v>
      </c>
      <c r="S62" s="334">
        <f>SUM(S58:S58)</f>
        <v>3</v>
      </c>
    </row>
    <row r="63" spans="1:19" s="49" customFormat="1" ht="19.5" customHeight="1" thickBot="1">
      <c r="A63" s="696" t="s">
        <v>134</v>
      </c>
      <c r="B63" s="697"/>
      <c r="C63" s="159"/>
      <c r="D63" s="159"/>
      <c r="E63" s="159"/>
      <c r="F63" s="188"/>
      <c r="G63" s="108">
        <f aca="true" t="shared" si="11" ref="G63:S63">G62+G49</f>
        <v>35</v>
      </c>
      <c r="H63" s="108">
        <f t="shared" si="11"/>
        <v>1050</v>
      </c>
      <c r="I63" s="108">
        <f t="shared" si="11"/>
        <v>403</v>
      </c>
      <c r="J63" s="108">
        <f t="shared" si="11"/>
        <v>217</v>
      </c>
      <c r="K63" s="108">
        <f t="shared" si="11"/>
        <v>55</v>
      </c>
      <c r="L63" s="108">
        <f t="shared" si="11"/>
        <v>131</v>
      </c>
      <c r="M63" s="108">
        <f t="shared" si="11"/>
        <v>647</v>
      </c>
      <c r="N63" s="108" t="e">
        <f t="shared" si="11"/>
        <v>#REF!</v>
      </c>
      <c r="O63" s="108" t="e">
        <f t="shared" si="11"/>
        <v>#REF!</v>
      </c>
      <c r="P63" s="108" t="e">
        <f t="shared" si="11"/>
        <v>#REF!</v>
      </c>
      <c r="Q63" s="108">
        <f t="shared" si="11"/>
        <v>10</v>
      </c>
      <c r="R63" s="108">
        <f t="shared" si="11"/>
        <v>9</v>
      </c>
      <c r="S63" s="108">
        <f t="shared" si="11"/>
        <v>15</v>
      </c>
    </row>
    <row r="64" spans="1:19" s="49" customFormat="1" ht="19.5" customHeight="1" thickBot="1">
      <c r="A64" s="676" t="s">
        <v>96</v>
      </c>
      <c r="B64" s="677"/>
      <c r="C64" s="677"/>
      <c r="D64" s="677"/>
      <c r="E64" s="677"/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677"/>
      <c r="R64" s="677"/>
      <c r="S64" s="678"/>
    </row>
    <row r="65" spans="1:19" s="49" customFormat="1" ht="19.5" customHeight="1">
      <c r="A65" s="167" t="s">
        <v>107</v>
      </c>
      <c r="B65" s="297" t="s">
        <v>66</v>
      </c>
      <c r="C65" s="308"/>
      <c r="D65" s="308"/>
      <c r="E65" s="308"/>
      <c r="F65" s="309"/>
      <c r="G65" s="319">
        <f>G66+G67</f>
        <v>7</v>
      </c>
      <c r="H65" s="320">
        <f>G65*30</f>
        <v>210</v>
      </c>
      <c r="I65" s="308"/>
      <c r="J65" s="308"/>
      <c r="K65" s="308"/>
      <c r="L65" s="308"/>
      <c r="M65" s="309"/>
      <c r="N65" s="304"/>
      <c r="O65" s="300"/>
      <c r="P65" s="301"/>
      <c r="Q65" s="307"/>
      <c r="R65" s="308"/>
      <c r="S65" s="286"/>
    </row>
    <row r="66" spans="1:19" ht="34.5" customHeight="1">
      <c r="A66" s="216" t="s">
        <v>117</v>
      </c>
      <c r="B66" s="296" t="s">
        <v>66</v>
      </c>
      <c r="C66" s="189"/>
      <c r="D66" s="213">
        <v>1</v>
      </c>
      <c r="E66" s="295"/>
      <c r="F66" s="298"/>
      <c r="G66" s="302">
        <v>4</v>
      </c>
      <c r="H66" s="113">
        <f>G66*30</f>
        <v>120</v>
      </c>
      <c r="I66" s="679" t="s">
        <v>116</v>
      </c>
      <c r="J66" s="680"/>
      <c r="K66" s="680"/>
      <c r="L66" s="680"/>
      <c r="M66" s="681"/>
      <c r="N66" s="305"/>
      <c r="O66" s="290"/>
      <c r="P66" s="292"/>
      <c r="Q66" s="312"/>
      <c r="R66" s="299"/>
      <c r="S66" s="313"/>
    </row>
    <row r="67" spans="1:19" ht="34.5" customHeight="1">
      <c r="A67" s="216" t="s">
        <v>118</v>
      </c>
      <c r="B67" s="296" t="s">
        <v>66</v>
      </c>
      <c r="C67" s="178"/>
      <c r="D67" s="58" t="s">
        <v>181</v>
      </c>
      <c r="E67" s="98"/>
      <c r="F67" s="76"/>
      <c r="G67" s="303">
        <v>3</v>
      </c>
      <c r="H67" s="113">
        <f>G67*30</f>
        <v>90</v>
      </c>
      <c r="I67" s="679" t="s">
        <v>123</v>
      </c>
      <c r="J67" s="680"/>
      <c r="K67" s="680"/>
      <c r="L67" s="680"/>
      <c r="M67" s="681"/>
      <c r="N67" s="306"/>
      <c r="O67" s="291"/>
      <c r="P67" s="293"/>
      <c r="Q67" s="314"/>
      <c r="R67" s="294"/>
      <c r="S67" s="313"/>
    </row>
    <row r="68" spans="1:19" s="49" customFormat="1" ht="19.5" customHeight="1">
      <c r="A68" s="185" t="s">
        <v>108</v>
      </c>
      <c r="B68" s="254" t="s">
        <v>58</v>
      </c>
      <c r="C68" s="213"/>
      <c r="D68" s="213">
        <v>3</v>
      </c>
      <c r="E68" s="213"/>
      <c r="F68" s="298"/>
      <c r="G68" s="311">
        <v>6</v>
      </c>
      <c r="H68" s="113">
        <f>G68*30</f>
        <v>180</v>
      </c>
      <c r="I68" s="709" t="s">
        <v>120</v>
      </c>
      <c r="J68" s="710"/>
      <c r="K68" s="710"/>
      <c r="L68" s="710"/>
      <c r="M68" s="711"/>
      <c r="N68" s="245"/>
      <c r="O68" s="246"/>
      <c r="P68" s="247"/>
      <c r="Q68" s="287"/>
      <c r="R68" s="288"/>
      <c r="S68" s="289"/>
    </row>
    <row r="69" spans="1:19" s="49" customFormat="1" ht="19.5" customHeight="1" thickBot="1">
      <c r="A69" s="230" t="s">
        <v>119</v>
      </c>
      <c r="B69" s="318" t="s">
        <v>67</v>
      </c>
      <c r="C69" s="183"/>
      <c r="D69" s="183">
        <v>3</v>
      </c>
      <c r="E69" s="183"/>
      <c r="F69" s="119"/>
      <c r="G69" s="322">
        <v>21</v>
      </c>
      <c r="H69" s="242">
        <f>G69*30</f>
        <v>630</v>
      </c>
      <c r="I69" s="243"/>
      <c r="J69" s="243"/>
      <c r="K69" s="243"/>
      <c r="L69" s="243"/>
      <c r="M69" s="244"/>
      <c r="N69" s="241"/>
      <c r="O69" s="101"/>
      <c r="P69" s="102"/>
      <c r="Q69" s="83"/>
      <c r="R69" s="92"/>
      <c r="S69" s="93"/>
    </row>
    <row r="70" spans="1:19" s="49" customFormat="1" ht="19.5" customHeight="1" thickBot="1">
      <c r="A70" s="705" t="s">
        <v>135</v>
      </c>
      <c r="B70" s="706"/>
      <c r="C70" s="248"/>
      <c r="D70" s="248"/>
      <c r="E70" s="248"/>
      <c r="F70" s="310"/>
      <c r="G70" s="321">
        <f>G65+G68+G69</f>
        <v>34</v>
      </c>
      <c r="H70" s="192">
        <f>H65+H68+H69</f>
        <v>1020</v>
      </c>
      <c r="I70" s="249"/>
      <c r="J70" s="249"/>
      <c r="K70" s="249"/>
      <c r="L70" s="249"/>
      <c r="M70" s="250"/>
      <c r="N70" s="251"/>
      <c r="O70" s="252"/>
      <c r="P70" s="253"/>
      <c r="Q70" s="315"/>
      <c r="R70" s="316"/>
      <c r="S70" s="317"/>
    </row>
    <row r="71" spans="1:19" s="52" customFormat="1" ht="19.5" customHeight="1" thickBot="1">
      <c r="A71" s="696" t="s">
        <v>97</v>
      </c>
      <c r="B71" s="712"/>
      <c r="C71" s="712"/>
      <c r="D71" s="712"/>
      <c r="E71" s="712"/>
      <c r="F71" s="712"/>
      <c r="G71" s="712"/>
      <c r="H71" s="712"/>
      <c r="I71" s="712"/>
      <c r="J71" s="712"/>
      <c r="K71" s="712"/>
      <c r="L71" s="712"/>
      <c r="M71" s="712"/>
      <c r="N71" s="712"/>
      <c r="O71" s="712"/>
      <c r="P71" s="712"/>
      <c r="Q71" s="712"/>
      <c r="R71" s="712"/>
      <c r="S71" s="713"/>
    </row>
    <row r="72" spans="1:19" s="49" customFormat="1" ht="19.5" customHeight="1" thickBot="1">
      <c r="A72" s="185" t="s">
        <v>109</v>
      </c>
      <c r="B72" s="254" t="s">
        <v>54</v>
      </c>
      <c r="C72" s="213">
        <v>3</v>
      </c>
      <c r="D72" s="213"/>
      <c r="E72" s="213"/>
      <c r="F72" s="363"/>
      <c r="G72" s="367">
        <v>3</v>
      </c>
      <c r="H72" s="189">
        <f>G72*30</f>
        <v>90</v>
      </c>
      <c r="I72" s="721" t="s">
        <v>106</v>
      </c>
      <c r="J72" s="721"/>
      <c r="K72" s="721"/>
      <c r="L72" s="721"/>
      <c r="M72" s="721"/>
      <c r="N72" s="246"/>
      <c r="O72" s="246"/>
      <c r="P72" s="247"/>
      <c r="Q72" s="287"/>
      <c r="R72" s="288"/>
      <c r="S72" s="289"/>
    </row>
    <row r="73" spans="1:19" s="49" customFormat="1" ht="19.5" customHeight="1" thickBot="1">
      <c r="A73" s="689" t="s">
        <v>136</v>
      </c>
      <c r="B73" s="690"/>
      <c r="C73" s="133"/>
      <c r="D73" s="256"/>
      <c r="E73" s="256"/>
      <c r="F73" s="364"/>
      <c r="G73" s="368">
        <f>G72</f>
        <v>3</v>
      </c>
      <c r="H73" s="365">
        <f>H72</f>
        <v>90</v>
      </c>
      <c r="I73" s="256"/>
      <c r="J73" s="258"/>
      <c r="K73" s="258"/>
      <c r="L73" s="258"/>
      <c r="M73" s="259"/>
      <c r="N73" s="257" t="e">
        <f>SUM(N51:N72)</f>
        <v>#REF!</v>
      </c>
      <c r="O73" s="106" t="e">
        <f>SUM(O51:O72)</f>
        <v>#REF!</v>
      </c>
      <c r="P73" s="107" t="e">
        <f>SUM(P51:P72)</f>
        <v>#REF!</v>
      </c>
      <c r="Q73" s="261"/>
      <c r="R73" s="262"/>
      <c r="S73" s="263"/>
    </row>
    <row r="74" spans="1:19" s="49" customFormat="1" ht="19.5" customHeight="1" thickBot="1">
      <c r="A74" s="715" t="s">
        <v>62</v>
      </c>
      <c r="B74" s="716"/>
      <c r="C74" s="133"/>
      <c r="D74" s="256"/>
      <c r="E74" s="256"/>
      <c r="F74" s="364"/>
      <c r="G74" s="368">
        <f aca="true" t="shared" si="12" ref="G74:S74">G73+G70+G63+G36</f>
        <v>90</v>
      </c>
      <c r="H74" s="366">
        <f t="shared" si="12"/>
        <v>2700</v>
      </c>
      <c r="I74" s="260">
        <f t="shared" si="12"/>
        <v>610</v>
      </c>
      <c r="J74" s="260">
        <f t="shared" si="12"/>
        <v>297</v>
      </c>
      <c r="K74" s="260">
        <f t="shared" si="12"/>
        <v>55</v>
      </c>
      <c r="L74" s="260">
        <f t="shared" si="12"/>
        <v>258</v>
      </c>
      <c r="M74" s="260">
        <f t="shared" si="12"/>
        <v>980</v>
      </c>
      <c r="N74" s="260" t="e">
        <f t="shared" si="12"/>
        <v>#REF!</v>
      </c>
      <c r="O74" s="260" t="e">
        <f t="shared" si="12"/>
        <v>#REF!</v>
      </c>
      <c r="P74" s="260" t="e">
        <f t="shared" si="12"/>
        <v>#REF!</v>
      </c>
      <c r="Q74" s="260">
        <f t="shared" si="12"/>
        <v>18</v>
      </c>
      <c r="R74" s="260">
        <f t="shared" si="12"/>
        <v>15</v>
      </c>
      <c r="S74" s="260">
        <f t="shared" si="12"/>
        <v>17</v>
      </c>
    </row>
    <row r="75" spans="1:19" s="49" customFormat="1" ht="19.5" customHeight="1">
      <c r="A75" s="135"/>
      <c r="B75" s="135"/>
      <c r="C75" s="110"/>
      <c r="D75" s="136"/>
      <c r="E75" s="136"/>
      <c r="F75" s="136"/>
      <c r="G75" s="137"/>
      <c r="H75" s="722" t="s">
        <v>56</v>
      </c>
      <c r="I75" s="723"/>
      <c r="J75" s="723"/>
      <c r="K75" s="723"/>
      <c r="L75" s="723"/>
      <c r="M75" s="723"/>
      <c r="N75" s="138" t="e">
        <f>#REF!</f>
        <v>#REF!</v>
      </c>
      <c r="O75" s="138" t="e">
        <f>#REF!</f>
        <v>#REF!</v>
      </c>
      <c r="P75" s="139" t="e">
        <f>#REF!</f>
        <v>#REF!</v>
      </c>
      <c r="Q75" s="369">
        <f>Q74</f>
        <v>18</v>
      </c>
      <c r="R75" s="138">
        <f>R74</f>
        <v>15</v>
      </c>
      <c r="S75" s="138">
        <f>S74</f>
        <v>17</v>
      </c>
    </row>
    <row r="76" spans="1:19" s="49" customFormat="1" ht="19.5" customHeight="1">
      <c r="A76" s="111"/>
      <c r="B76" s="112"/>
      <c r="C76" s="112"/>
      <c r="D76" s="112"/>
      <c r="E76" s="112"/>
      <c r="F76" s="112"/>
      <c r="G76" s="11"/>
      <c r="H76" s="707" t="s">
        <v>11</v>
      </c>
      <c r="I76" s="708"/>
      <c r="J76" s="708"/>
      <c r="K76" s="708"/>
      <c r="L76" s="708"/>
      <c r="M76" s="708"/>
      <c r="N76" s="58">
        <v>2</v>
      </c>
      <c r="O76" s="58">
        <v>2</v>
      </c>
      <c r="P76" s="98">
        <v>2</v>
      </c>
      <c r="Q76" s="113">
        <v>2</v>
      </c>
      <c r="R76" s="58">
        <v>1</v>
      </c>
      <c r="S76" s="114">
        <v>1</v>
      </c>
    </row>
    <row r="77" spans="1:19" s="49" customFormat="1" ht="19.5" customHeight="1">
      <c r="A77" s="115" t="s">
        <v>15</v>
      </c>
      <c r="B77" s="112"/>
      <c r="C77" s="112"/>
      <c r="D77" s="112"/>
      <c r="E77" s="112"/>
      <c r="F77" s="112"/>
      <c r="G77" s="11"/>
      <c r="H77" s="707" t="s">
        <v>16</v>
      </c>
      <c r="I77" s="708"/>
      <c r="J77" s="708"/>
      <c r="K77" s="708"/>
      <c r="L77" s="708"/>
      <c r="M77" s="708"/>
      <c r="N77" s="58">
        <v>9</v>
      </c>
      <c r="O77" s="58">
        <v>3</v>
      </c>
      <c r="P77" s="98">
        <v>4</v>
      </c>
      <c r="Q77" s="113">
        <v>9</v>
      </c>
      <c r="R77" s="58">
        <v>3</v>
      </c>
      <c r="S77" s="114">
        <v>6</v>
      </c>
    </row>
    <row r="78" spans="1:19" s="49" customFormat="1" ht="19.5" customHeight="1" thickBot="1">
      <c r="A78" s="115"/>
      <c r="B78" s="112"/>
      <c r="C78" s="112"/>
      <c r="D78" s="112"/>
      <c r="E78" s="112"/>
      <c r="F78" s="112"/>
      <c r="G78" s="11"/>
      <c r="H78" s="719" t="s">
        <v>12</v>
      </c>
      <c r="I78" s="720"/>
      <c r="J78" s="720"/>
      <c r="K78" s="720"/>
      <c r="L78" s="720"/>
      <c r="M78" s="720"/>
      <c r="N78" s="116"/>
      <c r="O78" s="116"/>
      <c r="P78" s="117">
        <v>1</v>
      </c>
      <c r="Q78" s="118"/>
      <c r="R78" s="116">
        <v>1</v>
      </c>
      <c r="S78" s="119"/>
    </row>
    <row r="79" spans="1:19" s="49" customFormat="1" ht="19.5" customHeight="1" thickBot="1">
      <c r="A79" s="6"/>
      <c r="B79" s="7"/>
      <c r="C79" s="8"/>
      <c r="D79" s="8"/>
      <c r="E79" s="8"/>
      <c r="F79" s="7"/>
      <c r="G79" s="9"/>
      <c r="H79" s="717" t="s">
        <v>13</v>
      </c>
      <c r="I79" s="718"/>
      <c r="J79" s="718"/>
      <c r="K79" s="718"/>
      <c r="L79" s="718"/>
      <c r="M79" s="718"/>
      <c r="N79" s="140">
        <v>1</v>
      </c>
      <c r="O79" s="141">
        <v>3</v>
      </c>
      <c r="P79" s="141">
        <v>4</v>
      </c>
      <c r="Q79" s="140">
        <v>1</v>
      </c>
      <c r="R79" s="141" t="s">
        <v>180</v>
      </c>
      <c r="S79" s="141" t="s">
        <v>181</v>
      </c>
    </row>
    <row r="80" spans="1:7" ht="15.75">
      <c r="A80" s="6"/>
      <c r="B80" s="7"/>
      <c r="C80" s="8"/>
      <c r="D80" s="8"/>
      <c r="E80" s="8"/>
      <c r="F80" s="7"/>
      <c r="G80" s="9"/>
    </row>
    <row r="81" spans="1:19" ht="1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</row>
    <row r="82" spans="1:19" ht="15.75">
      <c r="A82" s="122"/>
      <c r="B82" s="142" t="s">
        <v>101</v>
      </c>
      <c r="C82" s="142"/>
      <c r="D82" s="701"/>
      <c r="E82" s="701"/>
      <c r="F82" s="702"/>
      <c r="G82" s="702"/>
      <c r="H82" s="142"/>
      <c r="I82" s="703" t="s">
        <v>102</v>
      </c>
      <c r="J82" s="714"/>
      <c r="K82" s="714"/>
      <c r="L82" s="122"/>
      <c r="M82" s="122"/>
      <c r="N82" s="122"/>
      <c r="O82" s="122"/>
      <c r="P82" s="122"/>
      <c r="Q82" s="335"/>
      <c r="R82" s="335"/>
      <c r="S82" s="122"/>
    </row>
    <row r="83" spans="1:19" ht="15.75">
      <c r="A83" s="12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22"/>
      <c r="M83" s="122"/>
      <c r="N83" s="122"/>
      <c r="O83" s="122"/>
      <c r="P83" s="122"/>
      <c r="Q83" s="122"/>
      <c r="R83" s="122"/>
      <c r="S83" s="122"/>
    </row>
    <row r="84" spans="1:19" ht="15.75">
      <c r="A84" s="122"/>
      <c r="B84" s="142" t="s">
        <v>99</v>
      </c>
      <c r="C84" s="142"/>
      <c r="D84" s="701"/>
      <c r="E84" s="701"/>
      <c r="F84" s="702"/>
      <c r="G84" s="702"/>
      <c r="H84" s="142"/>
      <c r="I84" s="703" t="s">
        <v>100</v>
      </c>
      <c r="J84" s="704"/>
      <c r="K84" s="704"/>
      <c r="L84" s="122"/>
      <c r="M84" s="122"/>
      <c r="N84" s="122"/>
      <c r="O84" s="122"/>
      <c r="P84" s="122"/>
      <c r="Q84" s="122"/>
      <c r="R84" s="122"/>
      <c r="S84" s="122"/>
    </row>
    <row r="85" spans="1:19" ht="1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</row>
  </sheetData>
  <sheetProtection/>
  <mergeCells count="63">
    <mergeCell ref="A1:S1"/>
    <mergeCell ref="Q2:S3"/>
    <mergeCell ref="Q4:S4"/>
    <mergeCell ref="M2:M7"/>
    <mergeCell ref="H3:H7"/>
    <mergeCell ref="A2:A7"/>
    <mergeCell ref="C2:D3"/>
    <mergeCell ref="D4:D7"/>
    <mergeCell ref="A26:B26"/>
    <mergeCell ref="E2:F3"/>
    <mergeCell ref="H2:L2"/>
    <mergeCell ref="L4:L7"/>
    <mergeCell ref="A20:S20"/>
    <mergeCell ref="J4:J7"/>
    <mergeCell ref="N2:P3"/>
    <mergeCell ref="A50:S50"/>
    <mergeCell ref="A35:B35"/>
    <mergeCell ref="A27:M27"/>
    <mergeCell ref="G2:G7"/>
    <mergeCell ref="C4:C7"/>
    <mergeCell ref="A19:B19"/>
    <mergeCell ref="I4:I7"/>
    <mergeCell ref="I3:L3"/>
    <mergeCell ref="B2:B7"/>
    <mergeCell ref="N4:P4"/>
    <mergeCell ref="A51:M51"/>
    <mergeCell ref="E4:E7"/>
    <mergeCell ref="A21:M21"/>
    <mergeCell ref="A9:S9"/>
    <mergeCell ref="A10:S10"/>
    <mergeCell ref="A38:S38"/>
    <mergeCell ref="Q27:S27"/>
    <mergeCell ref="Q21:S21"/>
    <mergeCell ref="K4:K7"/>
    <mergeCell ref="F4:F7"/>
    <mergeCell ref="A71:S71"/>
    <mergeCell ref="I82:K82"/>
    <mergeCell ref="A74:B74"/>
    <mergeCell ref="H79:M79"/>
    <mergeCell ref="H78:M78"/>
    <mergeCell ref="A73:B73"/>
    <mergeCell ref="I72:M72"/>
    <mergeCell ref="H75:M75"/>
    <mergeCell ref="Q51:S51"/>
    <mergeCell ref="D84:G84"/>
    <mergeCell ref="I84:K84"/>
    <mergeCell ref="A70:B70"/>
    <mergeCell ref="A63:B63"/>
    <mergeCell ref="H77:M77"/>
    <mergeCell ref="H76:M76"/>
    <mergeCell ref="I67:M67"/>
    <mergeCell ref="I68:M68"/>
    <mergeCell ref="D82:G82"/>
    <mergeCell ref="A64:S64"/>
    <mergeCell ref="I66:M66"/>
    <mergeCell ref="A31:B31"/>
    <mergeCell ref="A56:B56"/>
    <mergeCell ref="A57:M57"/>
    <mergeCell ref="A49:B49"/>
    <mergeCell ref="A62:B62"/>
    <mergeCell ref="A61:B61"/>
    <mergeCell ref="A37:S37"/>
    <mergeCell ref="A36:B36"/>
  </mergeCells>
  <printOptions/>
  <pageMargins left="0.8267716535433072" right="0.4330708661417323" top="0.6" bottom="0.5118110236220472" header="0.5118110236220472" footer="0.5118110236220472"/>
  <pageSetup fitToHeight="0" horizontalDpi="600" verticalDpi="600" orientation="landscape" paperSize="9" scale="74" r:id="rId1"/>
  <rowBreaks count="3" manualBreakCount="3">
    <brk id="36" max="18" man="1"/>
    <brk id="63" max="18" man="1"/>
    <brk id="8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45</v>
      </c>
      <c r="C2" s="10" t="s">
        <v>45</v>
      </c>
      <c r="D2" s="2"/>
      <c r="E2" s="2"/>
      <c r="F2" s="2"/>
      <c r="G2" s="2"/>
      <c r="H2" s="2"/>
      <c r="I2" s="2"/>
      <c r="J2" s="1"/>
      <c r="K2" s="10" t="s">
        <v>45</v>
      </c>
      <c r="L2" s="11"/>
      <c r="M2" s="11"/>
      <c r="N2" s="11"/>
      <c r="O2" s="11"/>
      <c r="P2" s="11"/>
    </row>
    <row r="3" spans="2:16" ht="15.75">
      <c r="B3" s="2" t="s">
        <v>46</v>
      </c>
      <c r="C3" s="2" t="s">
        <v>47</v>
      </c>
      <c r="D3" s="2"/>
      <c r="E3" s="2"/>
      <c r="F3" s="2"/>
      <c r="G3" s="2"/>
      <c r="H3" s="2"/>
      <c r="I3" s="2"/>
      <c r="K3" s="11" t="s">
        <v>48</v>
      </c>
      <c r="L3" s="11"/>
      <c r="M3" s="11"/>
      <c r="N3" s="11"/>
      <c r="O3" s="11"/>
      <c r="P3" s="11"/>
    </row>
    <row r="4" spans="2:16" ht="94.5">
      <c r="B4" s="12" t="s">
        <v>49</v>
      </c>
      <c r="C4" s="770" t="s">
        <v>49</v>
      </c>
      <c r="D4" s="770"/>
      <c r="E4" s="770"/>
      <c r="F4" s="770"/>
      <c r="G4" s="770"/>
      <c r="H4" s="770"/>
      <c r="I4" s="770"/>
      <c r="K4" s="771" t="s">
        <v>50</v>
      </c>
      <c r="L4" s="771"/>
      <c r="M4" s="771"/>
      <c r="N4" s="771"/>
      <c r="O4" s="771"/>
      <c r="P4" s="771"/>
    </row>
    <row r="5" spans="11:16" ht="15.75">
      <c r="K5" s="2" t="s">
        <v>49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2"/>
  <sheetViews>
    <sheetView tabSelected="1" view="pageBreakPreview" zoomScale="70" zoomScaleSheetLayoutView="70" zoomScalePageLayoutView="0" workbookViewId="0" topLeftCell="A22">
      <selection activeCell="B46" sqref="B46"/>
    </sheetView>
  </sheetViews>
  <sheetFormatPr defaultColWidth="9.00390625" defaultRowHeight="12.75"/>
  <cols>
    <col min="1" max="1" width="11.625" style="436" customWidth="1"/>
    <col min="2" max="2" width="59.625" style="436" customWidth="1"/>
    <col min="3" max="3" width="5.375" style="436" customWidth="1"/>
    <col min="4" max="5" width="5.75390625" style="436" customWidth="1"/>
    <col min="6" max="6" width="5.25390625" style="436" customWidth="1"/>
    <col min="7" max="7" width="6.75390625" style="436" customWidth="1"/>
    <col min="8" max="8" width="8.875" style="436" customWidth="1"/>
    <col min="9" max="9" width="7.125" style="436" customWidth="1"/>
    <col min="10" max="10" width="7.875" style="436" customWidth="1"/>
    <col min="11" max="11" width="6.25390625" style="436" customWidth="1"/>
    <col min="12" max="12" width="7.25390625" style="436" customWidth="1"/>
    <col min="13" max="13" width="9.00390625" style="436" customWidth="1"/>
    <col min="14" max="14" width="6.625" style="436" hidden="1" customWidth="1"/>
    <col min="15" max="15" width="6.75390625" style="436" hidden="1" customWidth="1"/>
    <col min="16" max="16" width="6.375" style="437" hidden="1" customWidth="1"/>
    <col min="17" max="17" width="6.375" style="436" customWidth="1"/>
    <col min="18" max="18" width="6.125" style="436" customWidth="1"/>
    <col min="19" max="19" width="6.00390625" style="437" customWidth="1"/>
    <col min="20" max="28" width="0" style="0" hidden="1" customWidth="1"/>
    <col min="30" max="32" width="9.125" style="294" customWidth="1"/>
  </cols>
  <sheetData>
    <row r="1" spans="1:32" s="49" customFormat="1" ht="19.5" customHeight="1" thickBot="1">
      <c r="A1" s="755" t="s">
        <v>179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48"/>
      <c r="U1" s="48"/>
      <c r="V1" s="48"/>
      <c r="W1" s="48"/>
      <c r="X1" s="48"/>
      <c r="Y1" s="48"/>
      <c r="Z1" s="48"/>
      <c r="AD1" s="441"/>
      <c r="AE1" s="441"/>
      <c r="AF1" s="441"/>
    </row>
    <row r="2" spans="1:32" s="49" customFormat="1" ht="19.5" customHeight="1">
      <c r="A2" s="765" t="s">
        <v>14</v>
      </c>
      <c r="B2" s="747" t="s">
        <v>10</v>
      </c>
      <c r="C2" s="750" t="s">
        <v>98</v>
      </c>
      <c r="D2" s="794"/>
      <c r="E2" s="750" t="s">
        <v>81</v>
      </c>
      <c r="F2" s="750"/>
      <c r="G2" s="741" t="s">
        <v>18</v>
      </c>
      <c r="H2" s="752" t="s">
        <v>2</v>
      </c>
      <c r="I2" s="750"/>
      <c r="J2" s="750"/>
      <c r="K2" s="750"/>
      <c r="L2" s="750"/>
      <c r="M2" s="762" t="s">
        <v>57</v>
      </c>
      <c r="N2" s="750" t="s">
        <v>55</v>
      </c>
      <c r="O2" s="750"/>
      <c r="P2" s="753"/>
      <c r="Q2" s="756" t="s">
        <v>44</v>
      </c>
      <c r="R2" s="750"/>
      <c r="S2" s="757"/>
      <c r="T2" s="50"/>
      <c r="U2" s="50"/>
      <c r="V2" s="50"/>
      <c r="W2" s="50"/>
      <c r="X2" s="50"/>
      <c r="Y2" s="50"/>
      <c r="Z2" s="48"/>
      <c r="AD2" s="441"/>
      <c r="AE2" s="441"/>
      <c r="AF2" s="441"/>
    </row>
    <row r="3" spans="1:32" s="49" customFormat="1" ht="47.25" customHeight="1">
      <c r="A3" s="766"/>
      <c r="B3" s="746"/>
      <c r="C3" s="795"/>
      <c r="D3" s="795"/>
      <c r="E3" s="751"/>
      <c r="F3" s="751"/>
      <c r="G3" s="742"/>
      <c r="H3" s="763" t="s">
        <v>3</v>
      </c>
      <c r="I3" s="746" t="s">
        <v>4</v>
      </c>
      <c r="J3" s="746"/>
      <c r="K3" s="746"/>
      <c r="L3" s="746"/>
      <c r="M3" s="739"/>
      <c r="N3" s="751"/>
      <c r="O3" s="751"/>
      <c r="P3" s="754"/>
      <c r="Q3" s="758"/>
      <c r="R3" s="751"/>
      <c r="S3" s="759"/>
      <c r="T3" s="50"/>
      <c r="U3" s="50"/>
      <c r="V3" s="50"/>
      <c r="W3" s="50"/>
      <c r="X3" s="50"/>
      <c r="Y3" s="50"/>
      <c r="AD3" s="441"/>
      <c r="AE3" s="441"/>
      <c r="AF3" s="441"/>
    </row>
    <row r="4" spans="1:32" s="49" customFormat="1" ht="19.5" customHeight="1">
      <c r="A4" s="766"/>
      <c r="B4" s="746"/>
      <c r="C4" s="739" t="s">
        <v>5</v>
      </c>
      <c r="D4" s="739" t="s">
        <v>6</v>
      </c>
      <c r="E4" s="727" t="s">
        <v>82</v>
      </c>
      <c r="F4" s="727" t="s">
        <v>83</v>
      </c>
      <c r="G4" s="742"/>
      <c r="H4" s="763"/>
      <c r="I4" s="739" t="s">
        <v>1</v>
      </c>
      <c r="J4" s="739" t="s">
        <v>7</v>
      </c>
      <c r="K4" s="739" t="s">
        <v>8</v>
      </c>
      <c r="L4" s="739" t="s">
        <v>9</v>
      </c>
      <c r="M4" s="739"/>
      <c r="N4" s="746" t="s">
        <v>65</v>
      </c>
      <c r="O4" s="746"/>
      <c r="P4" s="749"/>
      <c r="Q4" s="760" t="s">
        <v>65</v>
      </c>
      <c r="R4" s="746"/>
      <c r="S4" s="761"/>
      <c r="AD4" s="441"/>
      <c r="AE4" s="441"/>
      <c r="AF4" s="441"/>
    </row>
    <row r="5" spans="1:32" s="49" customFormat="1" ht="19.5" customHeight="1">
      <c r="A5" s="766"/>
      <c r="B5" s="746"/>
      <c r="C5" s="739"/>
      <c r="D5" s="739"/>
      <c r="E5" s="727"/>
      <c r="F5" s="727"/>
      <c r="G5" s="742"/>
      <c r="H5" s="763"/>
      <c r="I5" s="739"/>
      <c r="J5" s="739"/>
      <c r="K5" s="739"/>
      <c r="L5" s="739"/>
      <c r="M5" s="739"/>
      <c r="N5" s="77">
        <v>1</v>
      </c>
      <c r="O5" s="77">
        <v>2</v>
      </c>
      <c r="P5" s="78">
        <v>3</v>
      </c>
      <c r="Q5" s="79">
        <v>1</v>
      </c>
      <c r="R5" s="77" t="s">
        <v>180</v>
      </c>
      <c r="S5" s="80" t="s">
        <v>181</v>
      </c>
      <c r="AD5" s="441"/>
      <c r="AE5" s="441"/>
      <c r="AF5" s="441"/>
    </row>
    <row r="6" spans="1:32" s="49" customFormat="1" ht="8.25" customHeight="1" hidden="1">
      <c r="A6" s="766"/>
      <c r="B6" s="746"/>
      <c r="C6" s="739"/>
      <c r="D6" s="739"/>
      <c r="E6" s="727"/>
      <c r="F6" s="727"/>
      <c r="G6" s="742"/>
      <c r="H6" s="763"/>
      <c r="I6" s="739"/>
      <c r="J6" s="739"/>
      <c r="K6" s="739"/>
      <c r="L6" s="739"/>
      <c r="M6" s="739"/>
      <c r="N6" s="81"/>
      <c r="O6" s="81"/>
      <c r="P6" s="82"/>
      <c r="Q6" s="83"/>
      <c r="R6" s="81"/>
      <c r="S6" s="84"/>
      <c r="AD6" s="441"/>
      <c r="AE6" s="441"/>
      <c r="AF6" s="441"/>
    </row>
    <row r="7" spans="1:32" s="49" customFormat="1" ht="19.5" customHeight="1" thickBot="1">
      <c r="A7" s="767"/>
      <c r="B7" s="748"/>
      <c r="C7" s="740"/>
      <c r="D7" s="740"/>
      <c r="E7" s="728"/>
      <c r="F7" s="728"/>
      <c r="G7" s="743"/>
      <c r="H7" s="764"/>
      <c r="I7" s="740"/>
      <c r="J7" s="740"/>
      <c r="K7" s="740"/>
      <c r="L7" s="740"/>
      <c r="M7" s="740"/>
      <c r="N7" s="149">
        <v>18</v>
      </c>
      <c r="O7" s="149">
        <v>11</v>
      </c>
      <c r="P7" s="150">
        <v>11</v>
      </c>
      <c r="Q7" s="151">
        <v>15</v>
      </c>
      <c r="R7" s="149">
        <v>9</v>
      </c>
      <c r="S7" s="152">
        <v>9</v>
      </c>
      <c r="AD7" s="441"/>
      <c r="AE7" s="441"/>
      <c r="AF7" s="441"/>
    </row>
    <row r="8" spans="1:32" s="49" customFormat="1" ht="19.5" customHeight="1" thickBot="1">
      <c r="A8" s="145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8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  <c r="N8" s="146">
        <v>27</v>
      </c>
      <c r="O8" s="146">
        <v>28</v>
      </c>
      <c r="P8" s="389">
        <v>29</v>
      </c>
      <c r="Q8" s="145">
        <v>27</v>
      </c>
      <c r="R8" s="146">
        <v>28</v>
      </c>
      <c r="S8" s="390">
        <v>29</v>
      </c>
      <c r="AD8" s="441"/>
      <c r="AE8" s="441"/>
      <c r="AF8" s="441"/>
    </row>
    <row r="9" spans="1:32" s="51" customFormat="1" ht="19.5" customHeight="1" thickBot="1">
      <c r="A9" s="729" t="s">
        <v>126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1"/>
      <c r="AD9" s="77">
        <v>1</v>
      </c>
      <c r="AE9" s="77" t="s">
        <v>180</v>
      </c>
      <c r="AF9" s="77" t="s">
        <v>181</v>
      </c>
    </row>
    <row r="10" spans="1:32" s="49" customFormat="1" ht="19.5" customHeight="1" thickBot="1">
      <c r="A10" s="732" t="s">
        <v>124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4"/>
      <c r="AD10" s="441"/>
      <c r="AE10" s="441"/>
      <c r="AF10" s="441"/>
    </row>
    <row r="11" spans="1:32" s="49" customFormat="1" ht="31.5" customHeight="1">
      <c r="A11" s="216" t="s">
        <v>110</v>
      </c>
      <c r="B11" s="273" t="s">
        <v>145</v>
      </c>
      <c r="C11" s="160"/>
      <c r="D11" s="160"/>
      <c r="E11" s="160"/>
      <c r="F11" s="161"/>
      <c r="G11" s="274">
        <v>3</v>
      </c>
      <c r="H11" s="166">
        <f aca="true" t="shared" si="0" ref="H11:H18">G11*30</f>
        <v>90</v>
      </c>
      <c r="I11" s="160">
        <f>I12+I13</f>
        <v>37</v>
      </c>
      <c r="J11" s="160">
        <f>J12+J13</f>
        <v>25</v>
      </c>
      <c r="K11" s="160"/>
      <c r="L11" s="160">
        <f>L12+L13</f>
        <v>12</v>
      </c>
      <c r="M11" s="160">
        <f>M12+M13</f>
        <v>53</v>
      </c>
      <c r="N11" s="161"/>
      <c r="O11" s="161"/>
      <c r="P11" s="162"/>
      <c r="Q11" s="275"/>
      <c r="R11" s="276"/>
      <c r="S11" s="277"/>
      <c r="AD11" s="441">
        <f>IF(Q11&lt;&gt;"","так","")</f>
      </c>
      <c r="AE11" s="441">
        <f>IF(R11&lt;&gt;"","так","")</f>
      </c>
      <c r="AF11" s="441">
        <f>IF(S11&lt;&gt;"","так","")</f>
      </c>
    </row>
    <row r="12" spans="1:32" s="49" customFormat="1" ht="19.5" customHeight="1">
      <c r="A12" s="224" t="s">
        <v>111</v>
      </c>
      <c r="B12" s="807" t="s">
        <v>19</v>
      </c>
      <c r="C12" s="89"/>
      <c r="D12" s="89">
        <v>1</v>
      </c>
      <c r="E12" s="89"/>
      <c r="F12" s="64"/>
      <c r="G12" s="392">
        <v>1</v>
      </c>
      <c r="H12" s="166">
        <f t="shared" si="0"/>
        <v>30</v>
      </c>
      <c r="I12" s="153">
        <f>SUM(J12:L12)</f>
        <v>14</v>
      </c>
      <c r="J12" s="89">
        <v>10</v>
      </c>
      <c r="K12" s="89"/>
      <c r="L12" s="89">
        <v>4</v>
      </c>
      <c r="M12" s="89">
        <f>H12-I12</f>
        <v>16</v>
      </c>
      <c r="N12" s="73"/>
      <c r="O12" s="73"/>
      <c r="P12" s="123"/>
      <c r="Q12" s="175">
        <v>1</v>
      </c>
      <c r="R12" s="73"/>
      <c r="S12" s="176"/>
      <c r="AD12" s="441" t="str">
        <f aca="true" t="shared" si="1" ref="AD12:AF63">IF(Q12&lt;&gt;"","так","")</f>
        <v>так</v>
      </c>
      <c r="AE12" s="441">
        <f t="shared" si="1"/>
      </c>
      <c r="AF12" s="441">
        <f t="shared" si="1"/>
      </c>
    </row>
    <row r="13" spans="1:32" s="375" customFormat="1" ht="19.5" customHeight="1">
      <c r="A13" s="224" t="s">
        <v>112</v>
      </c>
      <c r="B13" s="808" t="s">
        <v>146</v>
      </c>
      <c r="C13" s="89"/>
      <c r="D13" s="89">
        <v>1</v>
      </c>
      <c r="E13" s="89"/>
      <c r="F13" s="64"/>
      <c r="G13" s="392">
        <v>2</v>
      </c>
      <c r="H13" s="166">
        <f t="shared" si="0"/>
        <v>60</v>
      </c>
      <c r="I13" s="153">
        <f>SUM(J13:L13)</f>
        <v>23</v>
      </c>
      <c r="J13" s="89">
        <v>15</v>
      </c>
      <c r="K13" s="89"/>
      <c r="L13" s="89">
        <v>8</v>
      </c>
      <c r="M13" s="89">
        <f>H13-I13</f>
        <v>37</v>
      </c>
      <c r="N13" s="73"/>
      <c r="O13" s="73"/>
      <c r="P13" s="123"/>
      <c r="Q13" s="193">
        <v>1.5</v>
      </c>
      <c r="R13" s="73"/>
      <c r="S13" s="176"/>
      <c r="AD13" s="441" t="str">
        <f t="shared" si="1"/>
        <v>так</v>
      </c>
      <c r="AE13" s="441">
        <f t="shared" si="1"/>
      </c>
      <c r="AF13" s="441">
        <f t="shared" si="1"/>
      </c>
    </row>
    <row r="14" spans="1:32" s="375" customFormat="1" ht="19.5" customHeight="1">
      <c r="A14" s="393" t="s">
        <v>113</v>
      </c>
      <c r="B14" s="354" t="s">
        <v>160</v>
      </c>
      <c r="C14" s="153" t="s">
        <v>180</v>
      </c>
      <c r="D14" s="153"/>
      <c r="E14" s="153"/>
      <c r="F14" s="154"/>
      <c r="G14" s="174">
        <v>3</v>
      </c>
      <c r="H14" s="113">
        <f>G14*30</f>
        <v>90</v>
      </c>
      <c r="I14" s="153">
        <f>SUM(J14:L14)</f>
        <v>36</v>
      </c>
      <c r="J14" s="153">
        <v>18</v>
      </c>
      <c r="K14" s="153"/>
      <c r="L14" s="153">
        <v>18</v>
      </c>
      <c r="M14" s="153">
        <f>H14-I14</f>
        <v>54</v>
      </c>
      <c r="N14" s="155" t="e">
        <f>G14/#REF!</f>
        <v>#REF!</v>
      </c>
      <c r="O14" s="155"/>
      <c r="P14" s="156"/>
      <c r="Q14" s="190"/>
      <c r="R14" s="157">
        <v>4</v>
      </c>
      <c r="S14" s="158"/>
      <c r="T14" s="375" t="s">
        <v>187</v>
      </c>
      <c r="AD14" s="441">
        <f t="shared" si="1"/>
      </c>
      <c r="AE14" s="441" t="str">
        <f t="shared" si="1"/>
        <v>так</v>
      </c>
      <c r="AF14" s="441">
        <f t="shared" si="1"/>
      </c>
    </row>
    <row r="15" spans="1:32" s="375" customFormat="1" ht="19.5" customHeight="1">
      <c r="A15" s="224" t="s">
        <v>114</v>
      </c>
      <c r="B15" s="810" t="s">
        <v>43</v>
      </c>
      <c r="C15" s="85"/>
      <c r="D15" s="85">
        <v>1</v>
      </c>
      <c r="E15" s="85"/>
      <c r="F15" s="91"/>
      <c r="G15" s="132">
        <v>3</v>
      </c>
      <c r="H15" s="166">
        <f t="shared" si="0"/>
        <v>90</v>
      </c>
      <c r="I15" s="85">
        <f>SUM(J15:L15)</f>
        <v>30</v>
      </c>
      <c r="J15" s="85">
        <v>15</v>
      </c>
      <c r="K15" s="85"/>
      <c r="L15" s="85">
        <v>15</v>
      </c>
      <c r="M15" s="85">
        <f>H15-I15</f>
        <v>60</v>
      </c>
      <c r="N15" s="86" t="e">
        <f>G15/#REF!</f>
        <v>#REF!</v>
      </c>
      <c r="O15" s="86"/>
      <c r="P15" s="87"/>
      <c r="Q15" s="190">
        <v>2</v>
      </c>
      <c r="R15" s="89"/>
      <c r="S15" s="90"/>
      <c r="AD15" s="441" t="str">
        <f t="shared" si="1"/>
        <v>так</v>
      </c>
      <c r="AE15" s="441">
        <f t="shared" si="1"/>
      </c>
      <c r="AF15" s="441">
        <f t="shared" si="1"/>
      </c>
    </row>
    <row r="16" spans="1:32" s="51" customFormat="1" ht="19.5" customHeight="1">
      <c r="A16" s="182" t="s">
        <v>115</v>
      </c>
      <c r="B16" s="95" t="s">
        <v>105</v>
      </c>
      <c r="C16" s="58"/>
      <c r="D16" s="58"/>
      <c r="E16" s="58"/>
      <c r="F16" s="74"/>
      <c r="G16" s="126">
        <v>3</v>
      </c>
      <c r="H16" s="177">
        <f t="shared" si="0"/>
        <v>90</v>
      </c>
      <c r="I16" s="58">
        <f>I17+I18</f>
        <v>30</v>
      </c>
      <c r="J16" s="58">
        <f>J17+J18</f>
        <v>20</v>
      </c>
      <c r="K16" s="58"/>
      <c r="L16" s="58">
        <f>L17+L18</f>
        <v>10</v>
      </c>
      <c r="M16" s="58">
        <f>M17+M18</f>
        <v>60</v>
      </c>
      <c r="N16" s="86"/>
      <c r="O16" s="96"/>
      <c r="P16" s="97"/>
      <c r="Q16" s="71"/>
      <c r="R16" s="64"/>
      <c r="S16" s="76"/>
      <c r="AD16" s="441">
        <f t="shared" si="1"/>
      </c>
      <c r="AE16" s="441">
        <f t="shared" si="1"/>
      </c>
      <c r="AF16" s="441">
        <f t="shared" si="1"/>
      </c>
    </row>
    <row r="17" spans="1:32" s="51" customFormat="1" ht="19.5" customHeight="1">
      <c r="A17" s="182" t="s">
        <v>167</v>
      </c>
      <c r="B17" s="809" t="s">
        <v>17</v>
      </c>
      <c r="C17" s="58">
        <v>1</v>
      </c>
      <c r="D17" s="58"/>
      <c r="E17" s="58"/>
      <c r="F17" s="74"/>
      <c r="G17" s="72">
        <v>1.5</v>
      </c>
      <c r="H17" s="177">
        <f t="shared" si="0"/>
        <v>45</v>
      </c>
      <c r="I17" s="58">
        <v>15</v>
      </c>
      <c r="J17" s="58">
        <v>15</v>
      </c>
      <c r="K17" s="58"/>
      <c r="L17" s="58"/>
      <c r="M17" s="58">
        <f>H17-I17</f>
        <v>30</v>
      </c>
      <c r="N17" s="86"/>
      <c r="O17" s="96"/>
      <c r="P17" s="97"/>
      <c r="Q17" s="71">
        <v>1</v>
      </c>
      <c r="R17" s="64"/>
      <c r="S17" s="76"/>
      <c r="AD17" s="441" t="str">
        <f t="shared" si="1"/>
        <v>так</v>
      </c>
      <c r="AE17" s="441">
        <f t="shared" si="1"/>
      </c>
      <c r="AF17" s="441">
        <f t="shared" si="1"/>
      </c>
    </row>
    <row r="18" spans="1:32" s="51" customFormat="1" ht="19.5" customHeight="1" thickBot="1">
      <c r="A18" s="182" t="s">
        <v>168</v>
      </c>
      <c r="B18" s="809" t="s">
        <v>52</v>
      </c>
      <c r="C18" s="58"/>
      <c r="D18" s="58">
        <v>1</v>
      </c>
      <c r="E18" s="58"/>
      <c r="F18" s="74"/>
      <c r="G18" s="72">
        <v>1.5</v>
      </c>
      <c r="H18" s="340">
        <f t="shared" si="0"/>
        <v>45</v>
      </c>
      <c r="I18" s="186">
        <v>15</v>
      </c>
      <c r="J18" s="186">
        <v>5</v>
      </c>
      <c r="K18" s="186"/>
      <c r="L18" s="186">
        <v>10</v>
      </c>
      <c r="M18" s="186">
        <f>H18-I18</f>
        <v>30</v>
      </c>
      <c r="N18" s="86"/>
      <c r="O18" s="96"/>
      <c r="P18" s="97"/>
      <c r="Q18" s="348">
        <v>1</v>
      </c>
      <c r="R18" s="157"/>
      <c r="S18" s="358"/>
      <c r="AD18" s="441" t="str">
        <f t="shared" si="1"/>
        <v>так</v>
      </c>
      <c r="AE18" s="441">
        <f t="shared" si="1"/>
      </c>
      <c r="AF18" s="441">
        <f t="shared" si="1"/>
      </c>
    </row>
    <row r="19" spans="1:32" s="49" customFormat="1" ht="19.5" customHeight="1" thickBot="1">
      <c r="A19" s="744" t="s">
        <v>61</v>
      </c>
      <c r="B19" s="745"/>
      <c r="C19" s="248"/>
      <c r="D19" s="248"/>
      <c r="E19" s="248"/>
      <c r="F19" s="248"/>
      <c r="G19" s="328">
        <f aca="true" t="shared" si="2" ref="G19:M19">G11+G15+G14+G16</f>
        <v>12</v>
      </c>
      <c r="H19" s="355">
        <f t="shared" si="2"/>
        <v>360</v>
      </c>
      <c r="I19" s="327">
        <f>I11+I15+I14+I16</f>
        <v>133</v>
      </c>
      <c r="J19" s="327">
        <f t="shared" si="2"/>
        <v>78</v>
      </c>
      <c r="K19" s="327">
        <f t="shared" si="2"/>
        <v>0</v>
      </c>
      <c r="L19" s="327">
        <f t="shared" si="2"/>
        <v>55</v>
      </c>
      <c r="M19" s="356">
        <f t="shared" si="2"/>
        <v>227</v>
      </c>
      <c r="N19" s="328" t="e">
        <f>N11+N15+#REF!+N16</f>
        <v>#REF!</v>
      </c>
      <c r="O19" s="328" t="e">
        <f>O11+O15+#REF!+O16</f>
        <v>#REF!</v>
      </c>
      <c r="P19" s="328" t="e">
        <f>P11+P15+#REF!+P16</f>
        <v>#REF!</v>
      </c>
      <c r="Q19" s="355">
        <f>SUM(Q11:Q18)</f>
        <v>6.5</v>
      </c>
      <c r="R19" s="327">
        <f>SUM(R11:R18)</f>
        <v>4</v>
      </c>
      <c r="S19" s="356">
        <f>SUM(S11:S18)</f>
        <v>0</v>
      </c>
      <c r="AD19" s="441"/>
      <c r="AE19" s="441"/>
      <c r="AF19" s="441"/>
    </row>
    <row r="20" spans="1:33" s="49" customFormat="1" ht="19.5" customHeight="1" thickBot="1">
      <c r="A20" s="696" t="s">
        <v>125</v>
      </c>
      <c r="B20" s="712"/>
      <c r="C20" s="712"/>
      <c r="D20" s="712"/>
      <c r="E20" s="712"/>
      <c r="F20" s="712"/>
      <c r="G20" s="712"/>
      <c r="H20" s="733"/>
      <c r="I20" s="733"/>
      <c r="J20" s="733"/>
      <c r="K20" s="733"/>
      <c r="L20" s="733"/>
      <c r="M20" s="733"/>
      <c r="N20" s="712"/>
      <c r="O20" s="712"/>
      <c r="P20" s="712"/>
      <c r="Q20" s="733"/>
      <c r="R20" s="733"/>
      <c r="S20" s="734"/>
      <c r="AC20" s="48"/>
      <c r="AD20" s="441">
        <f t="shared" si="1"/>
      </c>
      <c r="AE20" s="441">
        <f t="shared" si="1"/>
      </c>
      <c r="AF20" s="441">
        <f t="shared" si="1"/>
      </c>
      <c r="AG20" s="48"/>
    </row>
    <row r="21" spans="1:33" s="49" customFormat="1" ht="19.5" customHeight="1" thickBot="1">
      <c r="A21" s="724" t="s">
        <v>87</v>
      </c>
      <c r="B21" s="725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6"/>
      <c r="N21" s="194"/>
      <c r="O21" s="164"/>
      <c r="P21" s="165"/>
      <c r="Q21" s="738"/>
      <c r="R21" s="781"/>
      <c r="S21" s="782"/>
      <c r="AC21" s="48"/>
      <c r="AD21" s="441">
        <f t="shared" si="1"/>
      </c>
      <c r="AE21" s="441">
        <f t="shared" si="1"/>
      </c>
      <c r="AF21" s="441">
        <f t="shared" si="1"/>
      </c>
      <c r="AG21" s="48"/>
    </row>
    <row r="22" spans="1:33" s="49" customFormat="1" ht="19.5" customHeight="1">
      <c r="A22" s="167" t="s">
        <v>84</v>
      </c>
      <c r="B22" s="394" t="s">
        <v>20</v>
      </c>
      <c r="C22" s="166"/>
      <c r="D22" s="160"/>
      <c r="E22" s="160"/>
      <c r="F22" s="161"/>
      <c r="G22" s="274">
        <f>G23+G24+G25</f>
        <v>6.5</v>
      </c>
      <c r="H22" s="166">
        <f>G22*30</f>
        <v>195</v>
      </c>
      <c r="I22" s="160">
        <v>70</v>
      </c>
      <c r="J22" s="160"/>
      <c r="K22" s="160"/>
      <c r="L22" s="160">
        <v>70</v>
      </c>
      <c r="M22" s="160">
        <f>H22-I22</f>
        <v>125</v>
      </c>
      <c r="N22" s="160"/>
      <c r="O22" s="160"/>
      <c r="P22" s="370"/>
      <c r="Q22" s="371"/>
      <c r="R22" s="160"/>
      <c r="S22" s="372"/>
      <c r="T22" s="53"/>
      <c r="U22" s="53"/>
      <c r="V22" s="53"/>
      <c r="W22" s="53"/>
      <c r="X22" s="53"/>
      <c r="Y22" s="53"/>
      <c r="Z22" s="53"/>
      <c r="AA22" s="54"/>
      <c r="AB22" s="54"/>
      <c r="AC22" s="54"/>
      <c r="AD22" s="441">
        <f t="shared" si="1"/>
      </c>
      <c r="AE22" s="441">
        <f t="shared" si="1"/>
      </c>
      <c r="AF22" s="441">
        <f t="shared" si="1"/>
      </c>
      <c r="AG22" s="48"/>
    </row>
    <row r="23" spans="1:33" s="49" customFormat="1" ht="19.5" customHeight="1">
      <c r="A23" s="216" t="s">
        <v>85</v>
      </c>
      <c r="B23" s="807" t="s">
        <v>20</v>
      </c>
      <c r="C23" s="178"/>
      <c r="D23" s="58">
        <v>1</v>
      </c>
      <c r="E23" s="58"/>
      <c r="F23" s="73"/>
      <c r="G23" s="126">
        <v>2.5</v>
      </c>
      <c r="H23" s="178">
        <f>G23*30</f>
        <v>75</v>
      </c>
      <c r="I23" s="58">
        <v>30</v>
      </c>
      <c r="J23" s="58"/>
      <c r="K23" s="58"/>
      <c r="L23" s="58">
        <v>30</v>
      </c>
      <c r="M23" s="58">
        <f>H23-I23</f>
        <v>45</v>
      </c>
      <c r="N23" s="58"/>
      <c r="O23" s="58"/>
      <c r="P23" s="98"/>
      <c r="Q23" s="113">
        <v>2</v>
      </c>
      <c r="R23" s="58"/>
      <c r="S23" s="76"/>
      <c r="T23" s="53"/>
      <c r="U23" s="53"/>
      <c r="V23" s="53"/>
      <c r="W23" s="53"/>
      <c r="X23" s="53"/>
      <c r="Y23" s="53"/>
      <c r="Z23" s="53"/>
      <c r="AA23" s="54"/>
      <c r="AB23" s="54"/>
      <c r="AC23" s="54"/>
      <c r="AD23" s="441" t="str">
        <f t="shared" si="1"/>
        <v>так</v>
      </c>
      <c r="AE23" s="441">
        <f t="shared" si="1"/>
      </c>
      <c r="AF23" s="441">
        <f t="shared" si="1"/>
      </c>
      <c r="AG23" s="48"/>
    </row>
    <row r="24" spans="1:33" s="49" customFormat="1" ht="19.5" customHeight="1">
      <c r="A24" s="216" t="s">
        <v>86</v>
      </c>
      <c r="B24" s="391" t="s">
        <v>20</v>
      </c>
      <c r="C24" s="178"/>
      <c r="D24" s="58"/>
      <c r="E24" s="58"/>
      <c r="F24" s="73"/>
      <c r="G24" s="126">
        <v>2</v>
      </c>
      <c r="H24" s="178">
        <f>G24*30</f>
        <v>60</v>
      </c>
      <c r="I24" s="58">
        <v>20</v>
      </c>
      <c r="J24" s="58"/>
      <c r="K24" s="58"/>
      <c r="L24" s="58">
        <v>20</v>
      </c>
      <c r="M24" s="58">
        <f>H24-I24</f>
        <v>40</v>
      </c>
      <c r="N24" s="58"/>
      <c r="O24" s="58"/>
      <c r="P24" s="98"/>
      <c r="Q24" s="113"/>
      <c r="R24" s="58">
        <v>2</v>
      </c>
      <c r="S24" s="76"/>
      <c r="T24" s="53"/>
      <c r="U24" s="53"/>
      <c r="V24" s="53"/>
      <c r="W24" s="53"/>
      <c r="X24" s="53"/>
      <c r="Y24" s="53"/>
      <c r="Z24" s="53"/>
      <c r="AA24" s="54"/>
      <c r="AB24" s="54"/>
      <c r="AC24" s="54"/>
      <c r="AD24" s="441">
        <f t="shared" si="1"/>
      </c>
      <c r="AE24" s="441" t="str">
        <f t="shared" si="1"/>
        <v>так</v>
      </c>
      <c r="AF24" s="441">
        <f t="shared" si="1"/>
      </c>
      <c r="AG24" s="48"/>
    </row>
    <row r="25" spans="1:33" s="49" customFormat="1" ht="19.5" customHeight="1" thickBot="1">
      <c r="A25" s="216" t="s">
        <v>137</v>
      </c>
      <c r="B25" s="395" t="s">
        <v>20</v>
      </c>
      <c r="C25" s="373" t="s">
        <v>181</v>
      </c>
      <c r="D25" s="183"/>
      <c r="E25" s="183"/>
      <c r="F25" s="218"/>
      <c r="G25" s="184">
        <v>2</v>
      </c>
      <c r="H25" s="214">
        <f>G25*30</f>
        <v>60</v>
      </c>
      <c r="I25" s="186">
        <v>20</v>
      </c>
      <c r="J25" s="186"/>
      <c r="K25" s="186"/>
      <c r="L25" s="186">
        <v>20</v>
      </c>
      <c r="M25" s="186">
        <f>H25-I25</f>
        <v>40</v>
      </c>
      <c r="N25" s="58"/>
      <c r="O25" s="58"/>
      <c r="P25" s="98"/>
      <c r="Q25" s="374"/>
      <c r="R25" s="186"/>
      <c r="S25" s="358">
        <v>2</v>
      </c>
      <c r="T25" s="53"/>
      <c r="U25" s="53"/>
      <c r="V25" s="53"/>
      <c r="W25" s="53"/>
      <c r="X25" s="53"/>
      <c r="Y25" s="53"/>
      <c r="Z25" s="53"/>
      <c r="AA25" s="54"/>
      <c r="AB25" s="54"/>
      <c r="AC25" s="54"/>
      <c r="AD25" s="441">
        <f t="shared" si="1"/>
      </c>
      <c r="AE25" s="441">
        <f t="shared" si="1"/>
      </c>
      <c r="AF25" s="441" t="str">
        <f t="shared" si="1"/>
        <v>так</v>
      </c>
      <c r="AG25" s="48"/>
    </row>
    <row r="26" spans="1:33" s="49" customFormat="1" ht="19.5" customHeight="1" thickBot="1">
      <c r="A26" s="783" t="s">
        <v>88</v>
      </c>
      <c r="B26" s="784"/>
      <c r="C26" s="396"/>
      <c r="D26" s="396"/>
      <c r="E26" s="159"/>
      <c r="F26" s="159"/>
      <c r="G26" s="134">
        <f>G22</f>
        <v>6.5</v>
      </c>
      <c r="H26" s="397">
        <v>210</v>
      </c>
      <c r="I26" s="159">
        <v>70</v>
      </c>
      <c r="J26" s="159"/>
      <c r="K26" s="159"/>
      <c r="L26" s="159">
        <v>70</v>
      </c>
      <c r="M26" s="398">
        <v>140</v>
      </c>
      <c r="N26" s="178"/>
      <c r="O26" s="58"/>
      <c r="P26" s="98"/>
      <c r="Q26" s="113"/>
      <c r="R26" s="58"/>
      <c r="S26" s="76"/>
      <c r="T26" s="53"/>
      <c r="U26" s="53"/>
      <c r="V26" s="53"/>
      <c r="W26" s="53"/>
      <c r="X26" s="53"/>
      <c r="Y26" s="53"/>
      <c r="Z26" s="53"/>
      <c r="AA26" s="54"/>
      <c r="AB26" s="54"/>
      <c r="AC26" s="54"/>
      <c r="AD26" s="441">
        <f t="shared" si="1"/>
      </c>
      <c r="AE26" s="441">
        <f t="shared" si="1"/>
      </c>
      <c r="AF26" s="441">
        <f t="shared" si="1"/>
      </c>
      <c r="AG26" s="48"/>
    </row>
    <row r="27" spans="1:33" s="49" customFormat="1" ht="19.5" customHeight="1" thickBot="1">
      <c r="A27" s="686" t="s">
        <v>89</v>
      </c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8"/>
      <c r="N27" s="191"/>
      <c r="O27" s="86"/>
      <c r="P27" s="87"/>
      <c r="Q27" s="735"/>
      <c r="R27" s="790"/>
      <c r="S27" s="791"/>
      <c r="AC27" s="48"/>
      <c r="AD27" s="441">
        <f t="shared" si="1"/>
      </c>
      <c r="AE27" s="441">
        <f t="shared" si="1"/>
      </c>
      <c r="AF27" s="441">
        <f t="shared" si="1"/>
      </c>
      <c r="AG27" s="48"/>
    </row>
    <row r="28" spans="1:33" s="49" customFormat="1" ht="19.5" customHeight="1">
      <c r="A28" s="167" t="s">
        <v>84</v>
      </c>
      <c r="B28" s="399" t="s">
        <v>92</v>
      </c>
      <c r="C28" s="400"/>
      <c r="D28" s="160">
        <v>1</v>
      </c>
      <c r="E28" s="401"/>
      <c r="F28" s="401"/>
      <c r="G28" s="279">
        <v>2.5</v>
      </c>
      <c r="H28" s="166">
        <f>G28*30</f>
        <v>75</v>
      </c>
      <c r="I28" s="163">
        <f>SUM(J28:L28)</f>
        <v>30</v>
      </c>
      <c r="J28" s="160">
        <v>15</v>
      </c>
      <c r="K28" s="160"/>
      <c r="L28" s="160">
        <v>15</v>
      </c>
      <c r="M28" s="160">
        <f>H28-I28</f>
        <v>45</v>
      </c>
      <c r="N28" s="402">
        <v>2</v>
      </c>
      <c r="O28" s="160"/>
      <c r="P28" s="370"/>
      <c r="Q28" s="371">
        <v>2</v>
      </c>
      <c r="R28" s="160"/>
      <c r="S28" s="372"/>
      <c r="AC28" s="48"/>
      <c r="AD28" s="441"/>
      <c r="AE28" s="441"/>
      <c r="AF28" s="441"/>
      <c r="AG28" s="48"/>
    </row>
    <row r="29" spans="1:32" s="49" customFormat="1" ht="19.5" customHeight="1">
      <c r="A29" s="224" t="s">
        <v>94</v>
      </c>
      <c r="B29" s="239" t="s">
        <v>53</v>
      </c>
      <c r="C29" s="178"/>
      <c r="D29" s="58" t="s">
        <v>180</v>
      </c>
      <c r="E29" s="58"/>
      <c r="F29" s="64"/>
      <c r="G29" s="132">
        <v>2</v>
      </c>
      <c r="H29" s="178">
        <f>G29*30</f>
        <v>60</v>
      </c>
      <c r="I29" s="85">
        <f>SUM(J29:L29)</f>
        <v>20</v>
      </c>
      <c r="J29" s="58"/>
      <c r="K29" s="58"/>
      <c r="L29" s="58">
        <v>20</v>
      </c>
      <c r="M29" s="58">
        <f>H29-I29</f>
        <v>40</v>
      </c>
      <c r="N29" s="58"/>
      <c r="O29" s="67">
        <v>2</v>
      </c>
      <c r="P29" s="70"/>
      <c r="Q29" s="113"/>
      <c r="R29" s="58">
        <v>2</v>
      </c>
      <c r="S29" s="76"/>
      <c r="AD29" s="441"/>
      <c r="AE29" s="441"/>
      <c r="AF29" s="441"/>
    </row>
    <row r="30" spans="1:32" s="49" customFormat="1" ht="19.5" customHeight="1" thickBot="1">
      <c r="A30" s="225" t="s">
        <v>95</v>
      </c>
      <c r="B30" s="403" t="s">
        <v>51</v>
      </c>
      <c r="C30" s="373"/>
      <c r="D30" s="183" t="s">
        <v>181</v>
      </c>
      <c r="E30" s="183"/>
      <c r="F30" s="144"/>
      <c r="G30" s="227">
        <v>2</v>
      </c>
      <c r="H30" s="214">
        <f>G30*30</f>
        <v>60</v>
      </c>
      <c r="I30" s="85">
        <f>SUM(J30:L30)</f>
        <v>20</v>
      </c>
      <c r="J30" s="186"/>
      <c r="K30" s="186"/>
      <c r="L30" s="186">
        <v>20</v>
      </c>
      <c r="M30" s="186">
        <f>H30-I30</f>
        <v>40</v>
      </c>
      <c r="N30" s="58"/>
      <c r="O30" s="58"/>
      <c r="P30" s="98">
        <v>2</v>
      </c>
      <c r="Q30" s="374"/>
      <c r="R30" s="186"/>
      <c r="S30" s="358">
        <v>2</v>
      </c>
      <c r="AD30" s="441"/>
      <c r="AE30" s="441"/>
      <c r="AF30" s="441"/>
    </row>
    <row r="31" spans="1:32" s="49" customFormat="1" ht="19.5" customHeight="1" thickBot="1">
      <c r="A31" s="792" t="s">
        <v>93</v>
      </c>
      <c r="B31" s="793"/>
      <c r="C31" s="404"/>
      <c r="D31" s="404"/>
      <c r="E31" s="404"/>
      <c r="F31" s="404"/>
      <c r="G31" s="405">
        <f>G28+G29+G30</f>
        <v>6.5</v>
      </c>
      <c r="H31" s="406">
        <f>H28+H29+H30</f>
        <v>195</v>
      </c>
      <c r="I31" s="447">
        <f>SUM(I28:I30)</f>
        <v>70</v>
      </c>
      <c r="J31" s="407"/>
      <c r="K31" s="407"/>
      <c r="L31" s="407">
        <f>L28+L29+L30</f>
        <v>55</v>
      </c>
      <c r="M31" s="408">
        <f>M28+M29+M30</f>
        <v>125</v>
      </c>
      <c r="N31" s="409">
        <f>SUM(N28:N30)</f>
        <v>2</v>
      </c>
      <c r="O31" s="410">
        <f>SUM(O28:O30)</f>
        <v>2</v>
      </c>
      <c r="P31" s="411">
        <f>SUM(P28:P30)</f>
        <v>2</v>
      </c>
      <c r="Q31" s="412"/>
      <c r="R31" s="413"/>
      <c r="S31" s="392"/>
      <c r="AD31" s="441"/>
      <c r="AE31" s="441"/>
      <c r="AF31" s="441"/>
    </row>
    <row r="32" spans="1:32" s="49" customFormat="1" ht="19.5" customHeight="1">
      <c r="A32" s="143"/>
      <c r="B32" s="414" t="s">
        <v>90</v>
      </c>
      <c r="C32" s="143"/>
      <c r="D32" s="143" t="s">
        <v>182</v>
      </c>
      <c r="E32" s="143"/>
      <c r="F32" s="143"/>
      <c r="G32" s="143"/>
      <c r="H32" s="143"/>
      <c r="I32" s="143"/>
      <c r="J32" s="143"/>
      <c r="K32" s="143"/>
      <c r="L32" s="143"/>
      <c r="M32" s="143"/>
      <c r="N32" s="86"/>
      <c r="O32" s="86"/>
      <c r="P32" s="87"/>
      <c r="Q32" s="71" t="s">
        <v>91</v>
      </c>
      <c r="R32" s="64" t="s">
        <v>91</v>
      </c>
      <c r="S32" s="72" t="s">
        <v>91</v>
      </c>
      <c r="AD32" s="441" t="str">
        <f t="shared" si="1"/>
        <v>так</v>
      </c>
      <c r="AE32" s="441" t="str">
        <f t="shared" si="1"/>
        <v>так</v>
      </c>
      <c r="AF32" s="441" t="str">
        <f t="shared" si="1"/>
        <v>так</v>
      </c>
    </row>
    <row r="33" spans="1:32" s="49" customFormat="1" ht="19.5" customHeight="1">
      <c r="A33" s="64"/>
      <c r="B33" s="239" t="s">
        <v>103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86"/>
      <c r="O33" s="86"/>
      <c r="P33" s="87"/>
      <c r="Q33" s="71"/>
      <c r="R33" s="64"/>
      <c r="S33" s="72"/>
      <c r="AD33" s="441">
        <f t="shared" si="1"/>
      </c>
      <c r="AE33" s="441">
        <f t="shared" si="1"/>
      </c>
      <c r="AF33" s="441">
        <f t="shared" si="1"/>
      </c>
    </row>
    <row r="34" spans="1:32" s="49" customFormat="1" ht="19.5" customHeight="1" thickBot="1">
      <c r="A34" s="157"/>
      <c r="B34" s="415" t="s">
        <v>104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86"/>
      <c r="O34" s="86"/>
      <c r="P34" s="87"/>
      <c r="Q34" s="211"/>
      <c r="R34" s="195"/>
      <c r="S34" s="187"/>
      <c r="AD34" s="441">
        <f t="shared" si="1"/>
      </c>
      <c r="AE34" s="441">
        <f t="shared" si="1"/>
      </c>
      <c r="AF34" s="441">
        <f t="shared" si="1"/>
      </c>
    </row>
    <row r="35" spans="1:32" s="49" customFormat="1" ht="19.5" customHeight="1" thickBot="1">
      <c r="A35" s="715" t="s">
        <v>131</v>
      </c>
      <c r="B35" s="777"/>
      <c r="C35" s="210"/>
      <c r="D35" s="210"/>
      <c r="E35" s="210"/>
      <c r="F35" s="210"/>
      <c r="G35" s="260">
        <f>G31</f>
        <v>6.5</v>
      </c>
      <c r="H35" s="270">
        <f>H22</f>
        <v>195</v>
      </c>
      <c r="I35" s="271">
        <f>I22</f>
        <v>70</v>
      </c>
      <c r="J35" s="271"/>
      <c r="K35" s="271"/>
      <c r="L35" s="271">
        <f>L22</f>
        <v>70</v>
      </c>
      <c r="M35" s="272">
        <f>M22</f>
        <v>125</v>
      </c>
      <c r="N35" s="323"/>
      <c r="O35" s="324"/>
      <c r="P35" s="325"/>
      <c r="Q35" s="326">
        <f>SUM(Q28:Q30)</f>
        <v>2</v>
      </c>
      <c r="R35" s="327">
        <f>SUM(R28:R30)</f>
        <v>2</v>
      </c>
      <c r="S35" s="109">
        <f>SUM(S28:S30)</f>
        <v>2</v>
      </c>
      <c r="AD35" s="441"/>
      <c r="AE35" s="441"/>
      <c r="AF35" s="441"/>
    </row>
    <row r="36" spans="1:32" s="49" customFormat="1" ht="19.5" customHeight="1" thickBot="1">
      <c r="A36" s="696" t="s">
        <v>133</v>
      </c>
      <c r="B36" s="697"/>
      <c r="C36" s="159"/>
      <c r="D36" s="159"/>
      <c r="E36" s="159"/>
      <c r="F36" s="188"/>
      <c r="G36" s="109">
        <f>G19+G35</f>
        <v>18.5</v>
      </c>
      <c r="H36" s="109">
        <f aca="true" t="shared" si="3" ref="H36:S36">H19+H35</f>
        <v>555</v>
      </c>
      <c r="I36" s="109">
        <f t="shared" si="3"/>
        <v>203</v>
      </c>
      <c r="J36" s="109">
        <f t="shared" si="3"/>
        <v>78</v>
      </c>
      <c r="K36" s="109">
        <f t="shared" si="3"/>
        <v>0</v>
      </c>
      <c r="L36" s="109">
        <f t="shared" si="3"/>
        <v>125</v>
      </c>
      <c r="M36" s="109">
        <f t="shared" si="3"/>
        <v>352</v>
      </c>
      <c r="N36" s="109" t="e">
        <f t="shared" si="3"/>
        <v>#REF!</v>
      </c>
      <c r="O36" s="109" t="e">
        <f t="shared" si="3"/>
        <v>#REF!</v>
      </c>
      <c r="P36" s="109" t="e">
        <f t="shared" si="3"/>
        <v>#REF!</v>
      </c>
      <c r="Q36" s="109">
        <f>Q19+Q35</f>
        <v>8.5</v>
      </c>
      <c r="R36" s="109">
        <f t="shared" si="3"/>
        <v>6</v>
      </c>
      <c r="S36" s="109">
        <f t="shared" si="3"/>
        <v>2</v>
      </c>
      <c r="AD36" s="441"/>
      <c r="AE36" s="441"/>
      <c r="AF36" s="441"/>
    </row>
    <row r="37" spans="1:32" s="49" customFormat="1" ht="19.5" customHeight="1" thickBot="1">
      <c r="A37" s="787" t="s">
        <v>127</v>
      </c>
      <c r="B37" s="788"/>
      <c r="C37" s="788"/>
      <c r="D37" s="788"/>
      <c r="E37" s="788"/>
      <c r="F37" s="788"/>
      <c r="G37" s="788"/>
      <c r="H37" s="788"/>
      <c r="I37" s="788"/>
      <c r="J37" s="788"/>
      <c r="K37" s="788"/>
      <c r="L37" s="788"/>
      <c r="M37" s="788"/>
      <c r="N37" s="788"/>
      <c r="O37" s="788"/>
      <c r="P37" s="788"/>
      <c r="Q37" s="788"/>
      <c r="R37" s="788"/>
      <c r="S37" s="789"/>
      <c r="AD37" s="441">
        <f t="shared" si="1"/>
      </c>
      <c r="AE37" s="441">
        <f t="shared" si="1"/>
      </c>
      <c r="AF37" s="441">
        <f t="shared" si="1"/>
      </c>
    </row>
    <row r="38" spans="1:32" s="49" customFormat="1" ht="19.5" customHeight="1" thickBot="1">
      <c r="A38" s="732" t="s">
        <v>128</v>
      </c>
      <c r="B38" s="733"/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4"/>
      <c r="AD38" s="441">
        <f t="shared" si="1"/>
      </c>
      <c r="AE38" s="441">
        <f t="shared" si="1"/>
      </c>
      <c r="AF38" s="441">
        <f t="shared" si="1"/>
      </c>
    </row>
    <row r="39" spans="1:32" s="49" customFormat="1" ht="19.5" customHeight="1">
      <c r="A39" s="182" t="s">
        <v>169</v>
      </c>
      <c r="B39" s="344" t="s">
        <v>162</v>
      </c>
      <c r="C39" s="58"/>
      <c r="D39" s="58">
        <v>1</v>
      </c>
      <c r="E39" s="58"/>
      <c r="F39" s="74"/>
      <c r="G39" s="132">
        <v>3</v>
      </c>
      <c r="H39" s="166">
        <f aca="true" t="shared" si="4" ref="H39:H50">G39*30</f>
        <v>90</v>
      </c>
      <c r="I39" s="160">
        <f aca="true" t="shared" si="5" ref="I39:I44">SUM(J39:L39)</f>
        <v>30</v>
      </c>
      <c r="J39" s="58">
        <v>15</v>
      </c>
      <c r="K39" s="58">
        <v>15</v>
      </c>
      <c r="L39" s="58"/>
      <c r="M39" s="58">
        <f aca="true" t="shared" si="6" ref="M39:M44">H39-I39</f>
        <v>60</v>
      </c>
      <c r="N39" s="86" t="e">
        <f>G39/#REF!</f>
        <v>#REF!</v>
      </c>
      <c r="O39" s="86"/>
      <c r="P39" s="97"/>
      <c r="Q39" s="71">
        <v>2</v>
      </c>
      <c r="R39" s="64"/>
      <c r="S39" s="76"/>
      <c r="AD39" s="441" t="str">
        <f t="shared" si="1"/>
        <v>так</v>
      </c>
      <c r="AE39" s="441">
        <f t="shared" si="1"/>
      </c>
      <c r="AF39" s="441">
        <f t="shared" si="1"/>
      </c>
    </row>
    <row r="40" spans="1:32" s="49" customFormat="1" ht="19.5" customHeight="1">
      <c r="A40" s="182" t="s">
        <v>170</v>
      </c>
      <c r="B40" s="344" t="s">
        <v>166</v>
      </c>
      <c r="C40" s="58"/>
      <c r="D40" s="58" t="s">
        <v>180</v>
      </c>
      <c r="E40" s="58"/>
      <c r="F40" s="74"/>
      <c r="G40" s="132">
        <v>3.5</v>
      </c>
      <c r="H40" s="177">
        <f t="shared" si="4"/>
        <v>105</v>
      </c>
      <c r="I40" s="58">
        <f t="shared" si="5"/>
        <v>36</v>
      </c>
      <c r="J40" s="58">
        <v>18</v>
      </c>
      <c r="K40" s="58"/>
      <c r="L40" s="58">
        <v>18</v>
      </c>
      <c r="M40" s="58">
        <f t="shared" si="6"/>
        <v>69</v>
      </c>
      <c r="N40" s="96"/>
      <c r="O40" s="96">
        <f>G40/11</f>
        <v>0.3181818181818182</v>
      </c>
      <c r="P40" s="97"/>
      <c r="Q40" s="88"/>
      <c r="R40" s="89">
        <v>4</v>
      </c>
      <c r="S40" s="72"/>
      <c r="T40" s="49" t="s">
        <v>188</v>
      </c>
      <c r="AD40" s="441">
        <f t="shared" si="1"/>
      </c>
      <c r="AE40" s="441" t="str">
        <f t="shared" si="1"/>
        <v>так</v>
      </c>
      <c r="AF40" s="441">
        <f t="shared" si="1"/>
      </c>
    </row>
    <row r="41" spans="1:32" s="49" customFormat="1" ht="19.5" customHeight="1">
      <c r="A41" s="182" t="s">
        <v>171</v>
      </c>
      <c r="B41" s="344" t="s">
        <v>158</v>
      </c>
      <c r="C41" s="58"/>
      <c r="D41" s="58" t="s">
        <v>181</v>
      </c>
      <c r="E41" s="58"/>
      <c r="F41" s="58"/>
      <c r="G41" s="126">
        <v>3</v>
      </c>
      <c r="H41" s="177">
        <f t="shared" si="4"/>
        <v>90</v>
      </c>
      <c r="I41" s="85">
        <f t="shared" si="5"/>
        <v>30</v>
      </c>
      <c r="J41" s="85">
        <v>20</v>
      </c>
      <c r="K41" s="85"/>
      <c r="L41" s="85">
        <v>10</v>
      </c>
      <c r="M41" s="85">
        <f t="shared" si="6"/>
        <v>60</v>
      </c>
      <c r="N41" s="86"/>
      <c r="O41" s="86"/>
      <c r="P41" s="87">
        <f>G41/P7</f>
        <v>0.2727272727272727</v>
      </c>
      <c r="Q41" s="88"/>
      <c r="R41" s="89"/>
      <c r="S41" s="90">
        <v>3</v>
      </c>
      <c r="T41" s="49" t="s">
        <v>187</v>
      </c>
      <c r="AD41" s="441">
        <f t="shared" si="1"/>
      </c>
      <c r="AE41" s="441">
        <f t="shared" si="1"/>
      </c>
      <c r="AF41" s="441" t="str">
        <f t="shared" si="1"/>
        <v>так</v>
      </c>
    </row>
    <row r="42" spans="1:32" s="49" customFormat="1" ht="21" customHeight="1">
      <c r="A42" s="182" t="s">
        <v>172</v>
      </c>
      <c r="B42" s="343" t="s">
        <v>159</v>
      </c>
      <c r="C42" s="163"/>
      <c r="D42" s="163">
        <v>1</v>
      </c>
      <c r="E42" s="163"/>
      <c r="F42" s="278"/>
      <c r="G42" s="279">
        <v>3</v>
      </c>
      <c r="H42" s="177">
        <f t="shared" si="4"/>
        <v>90</v>
      </c>
      <c r="I42" s="163">
        <f t="shared" si="5"/>
        <v>30</v>
      </c>
      <c r="J42" s="163">
        <v>15</v>
      </c>
      <c r="K42" s="163">
        <v>15</v>
      </c>
      <c r="L42" s="163"/>
      <c r="M42" s="163">
        <f t="shared" si="6"/>
        <v>60</v>
      </c>
      <c r="N42" s="164">
        <f>G42/N7</f>
        <v>0.16666666666666666</v>
      </c>
      <c r="O42" s="164"/>
      <c r="P42" s="165"/>
      <c r="Q42" s="280">
        <v>2</v>
      </c>
      <c r="R42" s="281"/>
      <c r="S42" s="282"/>
      <c r="T42" s="49" t="s">
        <v>187</v>
      </c>
      <c r="AD42" s="441" t="str">
        <f t="shared" si="1"/>
        <v>так</v>
      </c>
      <c r="AE42" s="441">
        <f t="shared" si="1"/>
      </c>
      <c r="AF42" s="441">
        <f t="shared" si="1"/>
      </c>
    </row>
    <row r="43" spans="1:32" s="49" customFormat="1" ht="19.5" customHeight="1">
      <c r="A43" s="182" t="s">
        <v>173</v>
      </c>
      <c r="B43" s="343" t="s">
        <v>161</v>
      </c>
      <c r="C43" s="85"/>
      <c r="D43" s="85" t="s">
        <v>181</v>
      </c>
      <c r="E43" s="85"/>
      <c r="F43" s="91"/>
      <c r="G43" s="132">
        <v>3</v>
      </c>
      <c r="H43" s="177">
        <f t="shared" si="4"/>
        <v>90</v>
      </c>
      <c r="I43" s="85">
        <f t="shared" si="5"/>
        <v>30</v>
      </c>
      <c r="J43" s="85">
        <v>10</v>
      </c>
      <c r="K43" s="85">
        <v>10</v>
      </c>
      <c r="L43" s="85">
        <v>10</v>
      </c>
      <c r="M43" s="85">
        <f t="shared" si="6"/>
        <v>60</v>
      </c>
      <c r="N43" s="86"/>
      <c r="O43" s="86"/>
      <c r="P43" s="87">
        <f>G43/11</f>
        <v>0.2727272727272727</v>
      </c>
      <c r="Q43" s="88"/>
      <c r="R43" s="89"/>
      <c r="S43" s="90">
        <v>3</v>
      </c>
      <c r="T43" s="49" t="s">
        <v>187</v>
      </c>
      <c r="AD43" s="441">
        <f t="shared" si="1"/>
      </c>
      <c r="AE43" s="441">
        <f t="shared" si="1"/>
      </c>
      <c r="AF43" s="441" t="str">
        <f t="shared" si="1"/>
        <v>так</v>
      </c>
    </row>
    <row r="44" spans="1:32" s="51" customFormat="1" ht="21" customHeight="1">
      <c r="A44" s="182" t="s">
        <v>174</v>
      </c>
      <c r="B44" s="344" t="s">
        <v>157</v>
      </c>
      <c r="C44" s="58" t="s">
        <v>181</v>
      </c>
      <c r="D44" s="58"/>
      <c r="E44" s="58"/>
      <c r="F44" s="74"/>
      <c r="G44" s="132">
        <v>3</v>
      </c>
      <c r="H44" s="166">
        <f t="shared" si="4"/>
        <v>90</v>
      </c>
      <c r="I44" s="160">
        <f t="shared" si="5"/>
        <v>30</v>
      </c>
      <c r="J44" s="58">
        <v>20</v>
      </c>
      <c r="K44" s="58"/>
      <c r="L44" s="58">
        <v>10</v>
      </c>
      <c r="M44" s="58">
        <f t="shared" si="6"/>
        <v>60</v>
      </c>
      <c r="N44" s="96"/>
      <c r="O44" s="96"/>
      <c r="P44" s="97">
        <f>G44/11</f>
        <v>0.2727272727272727</v>
      </c>
      <c r="Q44" s="71"/>
      <c r="R44" s="64"/>
      <c r="S44" s="72">
        <v>3</v>
      </c>
      <c r="T44" s="49" t="s">
        <v>187</v>
      </c>
      <c r="AD44" s="441">
        <f t="shared" si="1"/>
      </c>
      <c r="AE44" s="441">
        <f t="shared" si="1"/>
      </c>
      <c r="AF44" s="441" t="str">
        <f t="shared" si="1"/>
        <v>так</v>
      </c>
    </row>
    <row r="45" spans="1:32" s="376" customFormat="1" ht="37.5" customHeight="1">
      <c r="A45" s="182" t="s">
        <v>175</v>
      </c>
      <c r="B45" s="344" t="s">
        <v>163</v>
      </c>
      <c r="C45" s="58"/>
      <c r="D45" s="58"/>
      <c r="E45" s="58"/>
      <c r="F45" s="74"/>
      <c r="G45" s="132">
        <f>G46+G47</f>
        <v>5.5</v>
      </c>
      <c r="H45" s="132">
        <f aca="true" t="shared" si="7" ref="H45:M45">H46+H47</f>
        <v>165</v>
      </c>
      <c r="I45" s="132">
        <f t="shared" si="7"/>
        <v>78</v>
      </c>
      <c r="J45" s="132">
        <f t="shared" si="7"/>
        <v>30</v>
      </c>
      <c r="K45" s="132">
        <f t="shared" si="7"/>
        <v>30</v>
      </c>
      <c r="L45" s="132">
        <f t="shared" si="7"/>
        <v>18</v>
      </c>
      <c r="M45" s="132">
        <f t="shared" si="7"/>
        <v>87</v>
      </c>
      <c r="N45" s="96"/>
      <c r="O45" s="96"/>
      <c r="P45" s="97"/>
      <c r="Q45" s="71"/>
      <c r="R45" s="64"/>
      <c r="S45" s="72"/>
      <c r="T45" s="375" t="s">
        <v>187</v>
      </c>
      <c r="AD45" s="441">
        <f t="shared" si="1"/>
      </c>
      <c r="AE45" s="441">
        <f t="shared" si="1"/>
      </c>
      <c r="AF45" s="441">
        <f t="shared" si="1"/>
      </c>
    </row>
    <row r="46" spans="1:32" s="376" customFormat="1" ht="36.75" customHeight="1">
      <c r="A46" s="182" t="s">
        <v>176</v>
      </c>
      <c r="B46" s="344" t="s">
        <v>163</v>
      </c>
      <c r="C46" s="58">
        <v>1</v>
      </c>
      <c r="D46" s="58"/>
      <c r="E46" s="58"/>
      <c r="F46" s="58"/>
      <c r="G46" s="126">
        <v>4</v>
      </c>
      <c r="H46" s="177">
        <f t="shared" si="4"/>
        <v>120</v>
      </c>
      <c r="I46" s="85">
        <f>SUM(J46:L46)</f>
        <v>60</v>
      </c>
      <c r="J46" s="85">
        <v>30</v>
      </c>
      <c r="K46" s="85">
        <v>30</v>
      </c>
      <c r="L46" s="85"/>
      <c r="M46" s="85">
        <f>H46-I46</f>
        <v>60</v>
      </c>
      <c r="N46" s="86">
        <f>G46/N7</f>
        <v>0.2222222222222222</v>
      </c>
      <c r="O46" s="86"/>
      <c r="P46" s="87"/>
      <c r="Q46" s="88">
        <v>4</v>
      </c>
      <c r="R46" s="89"/>
      <c r="S46" s="90"/>
      <c r="AD46" s="441" t="str">
        <f t="shared" si="1"/>
        <v>так</v>
      </c>
      <c r="AE46" s="441">
        <f t="shared" si="1"/>
      </c>
      <c r="AF46" s="441">
        <f t="shared" si="1"/>
      </c>
    </row>
    <row r="47" spans="1:32" s="376" customFormat="1" ht="37.5" customHeight="1">
      <c r="A47" s="182" t="s">
        <v>177</v>
      </c>
      <c r="B47" s="344" t="s">
        <v>164</v>
      </c>
      <c r="C47" s="58"/>
      <c r="D47" s="58"/>
      <c r="E47" s="58" t="s">
        <v>180</v>
      </c>
      <c r="F47" s="58"/>
      <c r="G47" s="126">
        <v>1.5</v>
      </c>
      <c r="H47" s="347">
        <f t="shared" si="4"/>
        <v>45</v>
      </c>
      <c r="I47" s="85">
        <v>18</v>
      </c>
      <c r="J47" s="153"/>
      <c r="K47" s="153"/>
      <c r="L47" s="153">
        <v>18</v>
      </c>
      <c r="M47" s="153">
        <f>H47-I47</f>
        <v>27</v>
      </c>
      <c r="N47" s="86"/>
      <c r="O47" s="86"/>
      <c r="P47" s="87"/>
      <c r="Q47" s="88"/>
      <c r="R47" s="89">
        <v>2</v>
      </c>
      <c r="S47" s="90"/>
      <c r="AD47" s="441">
        <f t="shared" si="1"/>
      </c>
      <c r="AE47" s="441" t="str">
        <f t="shared" si="1"/>
        <v>так</v>
      </c>
      <c r="AF47" s="441">
        <f t="shared" si="1"/>
      </c>
    </row>
    <row r="48" spans="1:32" s="376" customFormat="1" ht="19.5" customHeight="1">
      <c r="A48" s="94" t="s">
        <v>178</v>
      </c>
      <c r="B48" s="344" t="s">
        <v>165</v>
      </c>
      <c r="C48" s="58"/>
      <c r="D48" s="386"/>
      <c r="E48" s="58"/>
      <c r="F48" s="74"/>
      <c r="G48" s="387">
        <v>4</v>
      </c>
      <c r="H48" s="58">
        <f t="shared" si="4"/>
        <v>120</v>
      </c>
      <c r="I48" s="58">
        <f>SUM(J48:L48)</f>
        <v>54</v>
      </c>
      <c r="J48" s="58">
        <v>36</v>
      </c>
      <c r="K48" s="58"/>
      <c r="L48" s="58">
        <v>18</v>
      </c>
      <c r="M48" s="58">
        <f>H48-I48</f>
        <v>66</v>
      </c>
      <c r="N48" s="96"/>
      <c r="O48" s="96"/>
      <c r="P48" s="96">
        <f>G48/11</f>
        <v>0.36363636363636365</v>
      </c>
      <c r="Q48" s="64"/>
      <c r="R48" s="64"/>
      <c r="S48" s="64"/>
      <c r="T48" s="376" t="s">
        <v>187</v>
      </c>
      <c r="AD48" s="441">
        <f t="shared" si="1"/>
      </c>
      <c r="AE48" s="441">
        <f t="shared" si="1"/>
      </c>
      <c r="AF48" s="441">
        <f t="shared" si="1"/>
      </c>
    </row>
    <row r="49" spans="1:32" s="376" customFormat="1" ht="18.75" customHeight="1">
      <c r="A49" s="94" t="s">
        <v>196</v>
      </c>
      <c r="B49" s="344" t="s">
        <v>165</v>
      </c>
      <c r="C49" s="58"/>
      <c r="D49" s="58"/>
      <c r="E49" s="58"/>
      <c r="F49" s="74"/>
      <c r="G49" s="387">
        <v>2</v>
      </c>
      <c r="H49" s="58">
        <f t="shared" si="4"/>
        <v>60</v>
      </c>
      <c r="I49" s="58">
        <v>27</v>
      </c>
      <c r="J49" s="58">
        <v>18</v>
      </c>
      <c r="K49" s="58"/>
      <c r="L49" s="58">
        <v>9</v>
      </c>
      <c r="M49" s="58">
        <v>33</v>
      </c>
      <c r="N49" s="96"/>
      <c r="O49" s="96"/>
      <c r="P49" s="96"/>
      <c r="Q49" s="64"/>
      <c r="R49" s="64">
        <v>3</v>
      </c>
      <c r="S49" s="64"/>
      <c r="AD49" s="441">
        <f t="shared" si="1"/>
      </c>
      <c r="AE49" s="441" t="str">
        <f t="shared" si="1"/>
        <v>так</v>
      </c>
      <c r="AF49" s="441">
        <f t="shared" si="1"/>
      </c>
    </row>
    <row r="50" spans="1:32" s="376" customFormat="1" ht="22.5" customHeight="1" thickBot="1">
      <c r="A50" s="94" t="s">
        <v>197</v>
      </c>
      <c r="B50" s="344" t="s">
        <v>165</v>
      </c>
      <c r="C50" s="58"/>
      <c r="D50" s="58" t="s">
        <v>181</v>
      </c>
      <c r="E50" s="58"/>
      <c r="F50" s="74"/>
      <c r="G50" s="387">
        <v>2</v>
      </c>
      <c r="H50" s="58">
        <f t="shared" si="4"/>
        <v>60</v>
      </c>
      <c r="I50" s="58">
        <v>27</v>
      </c>
      <c r="J50" s="58">
        <v>18</v>
      </c>
      <c r="K50" s="58"/>
      <c r="L50" s="58">
        <v>9</v>
      </c>
      <c r="M50" s="58">
        <v>33</v>
      </c>
      <c r="N50" s="96"/>
      <c r="O50" s="96"/>
      <c r="P50" s="96"/>
      <c r="Q50" s="64"/>
      <c r="R50" s="64"/>
      <c r="S50" s="64">
        <v>3</v>
      </c>
      <c r="AD50" s="441">
        <f t="shared" si="1"/>
      </c>
      <c r="AE50" s="441">
        <f t="shared" si="1"/>
      </c>
      <c r="AF50" s="441" t="str">
        <f t="shared" si="1"/>
        <v>так</v>
      </c>
    </row>
    <row r="51" spans="1:32" s="49" customFormat="1" ht="19.5" customHeight="1" thickBot="1">
      <c r="A51" s="724" t="s">
        <v>130</v>
      </c>
      <c r="B51" s="687"/>
      <c r="C51" s="377"/>
      <c r="D51" s="377"/>
      <c r="E51" s="377"/>
      <c r="F51" s="378"/>
      <c r="G51" s="379">
        <f>G39+G48+G44+G42+G43+G41+G40+G46+G47</f>
        <v>28</v>
      </c>
      <c r="H51" s="380">
        <f aca="true" t="shared" si="8" ref="H51:M51">H39+H48+H44+H42+H43+H41+H40+H46+H47</f>
        <v>840</v>
      </c>
      <c r="I51" s="381">
        <f t="shared" si="8"/>
        <v>318</v>
      </c>
      <c r="J51" s="381">
        <f t="shared" si="8"/>
        <v>164</v>
      </c>
      <c r="K51" s="381">
        <f t="shared" si="8"/>
        <v>70</v>
      </c>
      <c r="L51" s="381">
        <f t="shared" si="8"/>
        <v>84</v>
      </c>
      <c r="M51" s="382">
        <f t="shared" si="8"/>
        <v>522</v>
      </c>
      <c r="N51" s="383" t="e">
        <f>N39+N48+N44+N42+N43+N41+#REF!+N40+#REF!</f>
        <v>#REF!</v>
      </c>
      <c r="O51" s="382" t="e">
        <f>O39+O48+O44+O42+O43+O41+#REF!+O40+#REF!</f>
        <v>#REF!</v>
      </c>
      <c r="P51" s="382" t="e">
        <f>P39+P48+P44+P42+P43+P41+#REF!+P40+#REF!</f>
        <v>#REF!</v>
      </c>
      <c r="Q51" s="384">
        <v>8</v>
      </c>
      <c r="R51" s="381">
        <v>9</v>
      </c>
      <c r="S51" s="383">
        <v>12</v>
      </c>
      <c r="AD51" s="441"/>
      <c r="AE51" s="441"/>
      <c r="AF51" s="441"/>
    </row>
    <row r="52" spans="1:34" s="49" customFormat="1" ht="19.5" customHeight="1" thickBot="1">
      <c r="A52" s="696" t="s">
        <v>129</v>
      </c>
      <c r="B52" s="712"/>
      <c r="C52" s="712"/>
      <c r="D52" s="712"/>
      <c r="E52" s="712"/>
      <c r="F52" s="712"/>
      <c r="G52" s="712"/>
      <c r="H52" s="733"/>
      <c r="I52" s="733"/>
      <c r="J52" s="733"/>
      <c r="K52" s="733"/>
      <c r="L52" s="733"/>
      <c r="M52" s="733"/>
      <c r="N52" s="712"/>
      <c r="O52" s="712"/>
      <c r="P52" s="712"/>
      <c r="Q52" s="733"/>
      <c r="R52" s="733"/>
      <c r="S52" s="734"/>
      <c r="AA52" s="48"/>
      <c r="AB52" s="48"/>
      <c r="AC52" s="48"/>
      <c r="AD52" s="441">
        <f t="shared" si="1"/>
      </c>
      <c r="AE52" s="441">
        <f t="shared" si="1"/>
      </c>
      <c r="AF52" s="441">
        <f t="shared" si="1"/>
      </c>
      <c r="AG52" s="48"/>
      <c r="AH52" s="48"/>
    </row>
    <row r="53" spans="1:34" ht="15.75" customHeight="1" thickBot="1">
      <c r="A53" s="724" t="s">
        <v>87</v>
      </c>
      <c r="B53" s="725"/>
      <c r="C53" s="725"/>
      <c r="D53" s="725"/>
      <c r="E53" s="725"/>
      <c r="F53" s="725"/>
      <c r="G53" s="725"/>
      <c r="H53" s="725"/>
      <c r="I53" s="725"/>
      <c r="J53" s="725"/>
      <c r="K53" s="725"/>
      <c r="L53" s="725"/>
      <c r="M53" s="726"/>
      <c r="N53" s="416"/>
      <c r="O53" s="281"/>
      <c r="P53" s="417"/>
      <c r="Q53" s="780"/>
      <c r="R53" s="781"/>
      <c r="S53" s="782"/>
      <c r="T53" s="57"/>
      <c r="AA53" s="13"/>
      <c r="AB53" s="13"/>
      <c r="AC53" s="13"/>
      <c r="AD53" s="441"/>
      <c r="AE53" s="441"/>
      <c r="AF53" s="441"/>
      <c r="AG53" s="13"/>
      <c r="AH53" s="13"/>
    </row>
    <row r="54" spans="1:34" s="375" customFormat="1" ht="19.5" customHeight="1">
      <c r="A54" s="231" t="s">
        <v>138</v>
      </c>
      <c r="B54" s="228" t="s">
        <v>63</v>
      </c>
      <c r="C54" s="179"/>
      <c r="D54" s="179"/>
      <c r="E54" s="179"/>
      <c r="F54" s="180"/>
      <c r="G54" s="181">
        <f>G56+G55+G57</f>
        <v>6.5</v>
      </c>
      <c r="H54" s="166">
        <f>G54*30</f>
        <v>195</v>
      </c>
      <c r="I54" s="160">
        <f>I55+I56+I57</f>
        <v>100</v>
      </c>
      <c r="J54" s="160"/>
      <c r="K54" s="160"/>
      <c r="L54" s="160">
        <f>L55+L56+L57</f>
        <v>100</v>
      </c>
      <c r="M54" s="160">
        <f>H54-I54</f>
        <v>95</v>
      </c>
      <c r="N54" s="101"/>
      <c r="O54" s="101"/>
      <c r="P54" s="102"/>
      <c r="Q54" s="103"/>
      <c r="R54" s="418"/>
      <c r="S54" s="419"/>
      <c r="AA54" s="385"/>
      <c r="AB54" s="385"/>
      <c r="AC54" s="385"/>
      <c r="AD54" s="441"/>
      <c r="AE54" s="441"/>
      <c r="AF54" s="441"/>
      <c r="AG54" s="385"/>
      <c r="AH54" s="385"/>
    </row>
    <row r="55" spans="1:34" s="375" customFormat="1" ht="19.5" customHeight="1">
      <c r="A55" s="94" t="s">
        <v>139</v>
      </c>
      <c r="B55" s="100" t="s">
        <v>63</v>
      </c>
      <c r="C55" s="85"/>
      <c r="D55" s="85">
        <v>1</v>
      </c>
      <c r="E55" s="85"/>
      <c r="F55" s="91"/>
      <c r="G55" s="132">
        <v>2</v>
      </c>
      <c r="H55" s="166">
        <f>G55*30</f>
        <v>60</v>
      </c>
      <c r="I55" s="160">
        <f>SUM(J55:L55)</f>
        <v>30</v>
      </c>
      <c r="J55" s="58"/>
      <c r="K55" s="58"/>
      <c r="L55" s="58">
        <v>30</v>
      </c>
      <c r="M55" s="58">
        <f>H55-I55</f>
        <v>30</v>
      </c>
      <c r="N55" s="101">
        <f>G55/N7</f>
        <v>0.1111111111111111</v>
      </c>
      <c r="O55" s="101"/>
      <c r="P55" s="102"/>
      <c r="Q55" s="75">
        <v>2</v>
      </c>
      <c r="R55" s="413"/>
      <c r="S55" s="392"/>
      <c r="AA55" s="385"/>
      <c r="AB55" s="385"/>
      <c r="AC55" s="385"/>
      <c r="AD55" s="441"/>
      <c r="AE55" s="441"/>
      <c r="AF55" s="441"/>
      <c r="AG55" s="385"/>
      <c r="AH55" s="385"/>
    </row>
    <row r="56" spans="1:34" s="375" customFormat="1" ht="19.5" customHeight="1">
      <c r="A56" s="94" t="s">
        <v>140</v>
      </c>
      <c r="B56" s="100" t="s">
        <v>63</v>
      </c>
      <c r="C56" s="85"/>
      <c r="D56" s="85" t="s">
        <v>180</v>
      </c>
      <c r="E56" s="85"/>
      <c r="F56" s="91"/>
      <c r="G56" s="132">
        <v>2</v>
      </c>
      <c r="H56" s="178">
        <f>G56*30</f>
        <v>60</v>
      </c>
      <c r="I56" s="160">
        <v>40</v>
      </c>
      <c r="J56" s="58"/>
      <c r="K56" s="58"/>
      <c r="L56" s="58">
        <v>40</v>
      </c>
      <c r="M56" s="58">
        <f>H56-I56</f>
        <v>20</v>
      </c>
      <c r="N56" s="101"/>
      <c r="O56" s="101">
        <f>G56/11</f>
        <v>0.18181818181818182</v>
      </c>
      <c r="P56" s="102"/>
      <c r="Q56" s="75"/>
      <c r="R56" s="74">
        <v>4</v>
      </c>
      <c r="S56" s="392"/>
      <c r="AA56" s="385"/>
      <c r="AB56" s="385"/>
      <c r="AC56" s="385"/>
      <c r="AD56" s="441"/>
      <c r="AE56" s="441"/>
      <c r="AF56" s="441"/>
      <c r="AG56" s="385"/>
      <c r="AH56" s="385"/>
    </row>
    <row r="57" spans="1:34" s="375" customFormat="1" ht="19.5" customHeight="1" thickBot="1">
      <c r="A57" s="94" t="s">
        <v>141</v>
      </c>
      <c r="B57" s="232" t="s">
        <v>63</v>
      </c>
      <c r="C57" s="153"/>
      <c r="D57" s="153" t="s">
        <v>181</v>
      </c>
      <c r="E57" s="153"/>
      <c r="F57" s="154"/>
      <c r="G57" s="285">
        <v>2.5</v>
      </c>
      <c r="H57" s="214">
        <f>G57*30</f>
        <v>75</v>
      </c>
      <c r="I57" s="213">
        <f>SUM(J57:L57)</f>
        <v>30</v>
      </c>
      <c r="J57" s="186"/>
      <c r="K57" s="186"/>
      <c r="L57" s="186">
        <v>30</v>
      </c>
      <c r="M57" s="186">
        <f>H57-I57</f>
        <v>45</v>
      </c>
      <c r="N57" s="101"/>
      <c r="O57" s="101"/>
      <c r="P57" s="102">
        <f>G57/11</f>
        <v>0.22727272727272727</v>
      </c>
      <c r="Q57" s="75"/>
      <c r="R57" s="74"/>
      <c r="S57" s="392">
        <v>3</v>
      </c>
      <c r="AA57" s="385"/>
      <c r="AB57" s="385"/>
      <c r="AC57" s="385"/>
      <c r="AD57" s="441"/>
      <c r="AE57" s="441"/>
      <c r="AF57" s="441"/>
      <c r="AG57" s="385"/>
      <c r="AH57" s="385"/>
    </row>
    <row r="58" spans="1:34" s="49" customFormat="1" ht="19.5" customHeight="1" thickBot="1">
      <c r="A58" s="783" t="s">
        <v>88</v>
      </c>
      <c r="B58" s="784"/>
      <c r="C58" s="396"/>
      <c r="D58" s="396"/>
      <c r="E58" s="159"/>
      <c r="F58" s="159"/>
      <c r="G58" s="134">
        <f>G54</f>
        <v>6.5</v>
      </c>
      <c r="H58" s="341">
        <f aca="true" t="shared" si="9" ref="H58:M58">H54</f>
        <v>195</v>
      </c>
      <c r="I58" s="342">
        <f t="shared" si="9"/>
        <v>100</v>
      </c>
      <c r="J58" s="342"/>
      <c r="K58" s="342"/>
      <c r="L58" s="342">
        <f t="shared" si="9"/>
        <v>100</v>
      </c>
      <c r="M58" s="134">
        <f t="shared" si="9"/>
        <v>95</v>
      </c>
      <c r="N58" s="178"/>
      <c r="O58" s="58"/>
      <c r="P58" s="98"/>
      <c r="Q58" s="113"/>
      <c r="R58" s="58"/>
      <c r="S58" s="76"/>
      <c r="T58" s="53"/>
      <c r="U58" s="53"/>
      <c r="V58" s="53"/>
      <c r="W58" s="53"/>
      <c r="X58" s="53"/>
      <c r="Y58" s="53"/>
      <c r="Z58" s="53"/>
      <c r="AA58" s="54"/>
      <c r="AB58" s="54"/>
      <c r="AC58" s="54"/>
      <c r="AD58" s="441">
        <f t="shared" si="1"/>
      </c>
      <c r="AE58" s="441">
        <f t="shared" si="1"/>
      </c>
      <c r="AF58" s="441">
        <f t="shared" si="1"/>
      </c>
      <c r="AG58" s="48"/>
      <c r="AH58" s="48"/>
    </row>
    <row r="59" spans="1:34" s="49" customFormat="1" ht="19.5" customHeight="1" thickBot="1">
      <c r="A59" s="686" t="s">
        <v>89</v>
      </c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8"/>
      <c r="N59" s="191"/>
      <c r="O59" s="86"/>
      <c r="P59" s="87"/>
      <c r="Q59" s="125"/>
      <c r="R59" s="59"/>
      <c r="S59" s="126"/>
      <c r="AA59" s="48"/>
      <c r="AB59" s="48"/>
      <c r="AC59" s="48"/>
      <c r="AD59" s="441">
        <f t="shared" si="1"/>
      </c>
      <c r="AE59" s="441">
        <f t="shared" si="1"/>
      </c>
      <c r="AF59" s="441">
        <f t="shared" si="1"/>
      </c>
      <c r="AG59" s="48"/>
      <c r="AH59" s="48"/>
    </row>
    <row r="60" spans="1:32" s="51" customFormat="1" ht="21.75" customHeight="1">
      <c r="A60" s="182" t="s">
        <v>142</v>
      </c>
      <c r="B60" s="344" t="s">
        <v>21</v>
      </c>
      <c r="C60" s="178"/>
      <c r="D60" s="58" t="s">
        <v>181</v>
      </c>
      <c r="E60" s="58"/>
      <c r="F60" s="74"/>
      <c r="G60" s="132">
        <v>2</v>
      </c>
      <c r="H60" s="178">
        <f>G60*30</f>
        <v>60</v>
      </c>
      <c r="I60" s="58">
        <f>SUM(J60:L60)</f>
        <v>30</v>
      </c>
      <c r="J60" s="58">
        <v>20</v>
      </c>
      <c r="K60" s="58"/>
      <c r="L60" s="58">
        <v>10</v>
      </c>
      <c r="M60" s="58">
        <f>H60-I60</f>
        <v>30</v>
      </c>
      <c r="N60" s="96"/>
      <c r="O60" s="96"/>
      <c r="P60" s="97">
        <f>G60/11</f>
        <v>0.18181818181818182</v>
      </c>
      <c r="Q60" s="71"/>
      <c r="R60" s="64"/>
      <c r="S60" s="72">
        <v>3</v>
      </c>
      <c r="T60" s="51" t="s">
        <v>187</v>
      </c>
      <c r="AD60" s="441">
        <f t="shared" si="1"/>
      </c>
      <c r="AE60" s="441">
        <f t="shared" si="1"/>
      </c>
      <c r="AF60" s="441" t="str">
        <f t="shared" si="1"/>
        <v>так</v>
      </c>
    </row>
    <row r="61" spans="1:32" s="51" customFormat="1" ht="21.75" customHeight="1">
      <c r="A61" s="229" t="s">
        <v>143</v>
      </c>
      <c r="B61" s="344" t="s">
        <v>64</v>
      </c>
      <c r="C61" s="178"/>
      <c r="D61" s="58">
        <v>1</v>
      </c>
      <c r="E61" s="58"/>
      <c r="F61" s="74"/>
      <c r="G61" s="132">
        <v>2</v>
      </c>
      <c r="H61" s="178">
        <f>G61*30</f>
        <v>60</v>
      </c>
      <c r="I61" s="58">
        <f>SUM(J61:L61)</f>
        <v>30</v>
      </c>
      <c r="J61" s="58">
        <v>15</v>
      </c>
      <c r="K61" s="58"/>
      <c r="L61" s="58">
        <v>15</v>
      </c>
      <c r="M61" s="58">
        <f>H61-I61</f>
        <v>30</v>
      </c>
      <c r="N61" s="164" t="e">
        <f>G61/#REF!</f>
        <v>#REF!</v>
      </c>
      <c r="O61" s="164"/>
      <c r="P61" s="346"/>
      <c r="Q61" s="350">
        <v>2</v>
      </c>
      <c r="R61" s="255"/>
      <c r="S61" s="298"/>
      <c r="T61" s="51" t="s">
        <v>187</v>
      </c>
      <c r="U61" s="51" t="s">
        <v>189</v>
      </c>
      <c r="AD61" s="441" t="str">
        <f t="shared" si="1"/>
        <v>так</v>
      </c>
      <c r="AE61" s="441">
        <f t="shared" si="1"/>
      </c>
      <c r="AF61" s="441">
        <f t="shared" si="1"/>
      </c>
    </row>
    <row r="62" spans="1:32" s="51" customFormat="1" ht="21.75" customHeight="1" thickBot="1">
      <c r="A62" s="182" t="s">
        <v>144</v>
      </c>
      <c r="B62" s="343" t="s">
        <v>186</v>
      </c>
      <c r="C62" s="166"/>
      <c r="D62" s="160" t="s">
        <v>180</v>
      </c>
      <c r="E62" s="160"/>
      <c r="F62" s="345"/>
      <c r="G62" s="279">
        <v>2.5</v>
      </c>
      <c r="H62" s="189">
        <f>G62*30</f>
        <v>75</v>
      </c>
      <c r="I62" s="213">
        <f>SUM(J62:L62)</f>
        <v>40</v>
      </c>
      <c r="J62" s="213">
        <v>20</v>
      </c>
      <c r="K62" s="213"/>
      <c r="L62" s="213">
        <v>20</v>
      </c>
      <c r="M62" s="213">
        <f>H62-I62</f>
        <v>35</v>
      </c>
      <c r="N62" s="86"/>
      <c r="O62" s="86"/>
      <c r="P62" s="97"/>
      <c r="Q62" s="71"/>
      <c r="R62" s="64">
        <v>4</v>
      </c>
      <c r="S62" s="76"/>
      <c r="T62" s="51" t="s">
        <v>187</v>
      </c>
      <c r="AD62" s="441">
        <f t="shared" si="1"/>
      </c>
      <c r="AE62" s="441" t="str">
        <f t="shared" si="1"/>
        <v>так</v>
      </c>
      <c r="AF62" s="441">
        <f t="shared" si="1"/>
      </c>
    </row>
    <row r="63" spans="1:32" s="49" customFormat="1" ht="19.5" customHeight="1" thickBot="1">
      <c r="A63" s="785" t="s">
        <v>93</v>
      </c>
      <c r="B63" s="786"/>
      <c r="C63" s="404"/>
      <c r="D63" s="404"/>
      <c r="E63" s="404"/>
      <c r="F63" s="404"/>
      <c r="G63" s="420">
        <f aca="true" t="shared" si="10" ref="G63:M63">SUM(G60:G62)</f>
        <v>6.5</v>
      </c>
      <c r="H63" s="421">
        <f t="shared" si="10"/>
        <v>195</v>
      </c>
      <c r="I63" s="422">
        <f t="shared" si="10"/>
        <v>100</v>
      </c>
      <c r="J63" s="422">
        <f t="shared" si="10"/>
        <v>55</v>
      </c>
      <c r="K63" s="422">
        <f t="shared" si="10"/>
        <v>0</v>
      </c>
      <c r="L63" s="422">
        <f t="shared" si="10"/>
        <v>45</v>
      </c>
      <c r="M63" s="405">
        <f t="shared" si="10"/>
        <v>95</v>
      </c>
      <c r="N63" s="409">
        <f>SUM(N56:N60)</f>
        <v>0</v>
      </c>
      <c r="O63" s="410">
        <f>SUM(O56:O60)</f>
        <v>0.18181818181818182</v>
      </c>
      <c r="P63" s="411">
        <f>SUM(P56:P60)</f>
        <v>0.40909090909090906</v>
      </c>
      <c r="Q63" s="423"/>
      <c r="R63" s="424"/>
      <c r="S63" s="425"/>
      <c r="AD63" s="441">
        <f t="shared" si="1"/>
      </c>
      <c r="AE63" s="441">
        <f t="shared" si="1"/>
      </c>
      <c r="AF63" s="441">
        <f t="shared" si="1"/>
      </c>
    </row>
    <row r="64" spans="1:32" s="49" customFormat="1" ht="19.5" customHeight="1" thickBot="1">
      <c r="A64" s="715" t="s">
        <v>132</v>
      </c>
      <c r="B64" s="777"/>
      <c r="C64" s="210"/>
      <c r="D64" s="210"/>
      <c r="E64" s="210"/>
      <c r="F64" s="210"/>
      <c r="G64" s="260">
        <f>G63</f>
        <v>6.5</v>
      </c>
      <c r="H64" s="360">
        <f aca="true" t="shared" si="11" ref="H64:M64">H63</f>
        <v>195</v>
      </c>
      <c r="I64" s="359">
        <f t="shared" si="11"/>
        <v>100</v>
      </c>
      <c r="J64" s="359">
        <f t="shared" si="11"/>
        <v>55</v>
      </c>
      <c r="K64" s="359"/>
      <c r="L64" s="359">
        <f t="shared" si="11"/>
        <v>45</v>
      </c>
      <c r="M64" s="361">
        <f t="shared" si="11"/>
        <v>95</v>
      </c>
      <c r="N64" s="330"/>
      <c r="O64" s="331"/>
      <c r="P64" s="332"/>
      <c r="Q64" s="333">
        <v>2</v>
      </c>
      <c r="R64" s="329">
        <f>SUM(R60:R63)</f>
        <v>4</v>
      </c>
      <c r="S64" s="334">
        <f>SUM(S60:S60)</f>
        <v>3</v>
      </c>
      <c r="AD64" s="441"/>
      <c r="AE64" s="441"/>
      <c r="AF64" s="441"/>
    </row>
    <row r="65" spans="1:32" s="49" customFormat="1" ht="19.5" customHeight="1" thickBot="1">
      <c r="A65" s="696" t="s">
        <v>134</v>
      </c>
      <c r="B65" s="697"/>
      <c r="C65" s="159"/>
      <c r="D65" s="159"/>
      <c r="E65" s="159"/>
      <c r="F65" s="188"/>
      <c r="G65" s="108">
        <f aca="true" t="shared" si="12" ref="G65:S65">G64+G51</f>
        <v>34.5</v>
      </c>
      <c r="H65" s="108">
        <f t="shared" si="12"/>
        <v>1035</v>
      </c>
      <c r="I65" s="108">
        <f t="shared" si="12"/>
        <v>418</v>
      </c>
      <c r="J65" s="108">
        <f t="shared" si="12"/>
        <v>219</v>
      </c>
      <c r="K65" s="108">
        <f t="shared" si="12"/>
        <v>70</v>
      </c>
      <c r="L65" s="108">
        <f t="shared" si="12"/>
        <v>129</v>
      </c>
      <c r="M65" s="108">
        <f t="shared" si="12"/>
        <v>617</v>
      </c>
      <c r="N65" s="108" t="e">
        <f t="shared" si="12"/>
        <v>#REF!</v>
      </c>
      <c r="O65" s="108" t="e">
        <f t="shared" si="12"/>
        <v>#REF!</v>
      </c>
      <c r="P65" s="108" t="e">
        <f t="shared" si="12"/>
        <v>#REF!</v>
      </c>
      <c r="Q65" s="108">
        <f t="shared" si="12"/>
        <v>10</v>
      </c>
      <c r="R65" s="108">
        <f>R64+R51</f>
        <v>13</v>
      </c>
      <c r="S65" s="108">
        <f t="shared" si="12"/>
        <v>15</v>
      </c>
      <c r="AD65" s="441"/>
      <c r="AE65" s="441"/>
      <c r="AF65" s="441"/>
    </row>
    <row r="66" spans="1:32" s="49" customFormat="1" ht="19.5" customHeight="1" thickBot="1">
      <c r="A66" s="676" t="s">
        <v>96</v>
      </c>
      <c r="B66" s="677"/>
      <c r="C66" s="677"/>
      <c r="D66" s="677"/>
      <c r="E66" s="677"/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678"/>
      <c r="AD66" s="441"/>
      <c r="AE66" s="441"/>
      <c r="AF66" s="441"/>
    </row>
    <row r="67" spans="1:32" s="49" customFormat="1" ht="19.5" customHeight="1">
      <c r="A67" s="167" t="s">
        <v>107</v>
      </c>
      <c r="B67" s="297" t="s">
        <v>66</v>
      </c>
      <c r="C67" s="308"/>
      <c r="D67" s="308"/>
      <c r="E67" s="308"/>
      <c r="F67" s="309"/>
      <c r="G67" s="319">
        <f>G68+G69</f>
        <v>7</v>
      </c>
      <c r="H67" s="320">
        <f>G67*30</f>
        <v>210</v>
      </c>
      <c r="I67" s="308"/>
      <c r="J67" s="308"/>
      <c r="K67" s="308"/>
      <c r="L67" s="308"/>
      <c r="M67" s="309"/>
      <c r="N67" s="304"/>
      <c r="O67" s="300"/>
      <c r="P67" s="301"/>
      <c r="Q67" s="307"/>
      <c r="R67" s="308"/>
      <c r="S67" s="286"/>
      <c r="AD67" s="441"/>
      <c r="AE67" s="441"/>
      <c r="AF67" s="441"/>
    </row>
    <row r="68" spans="1:19" ht="34.5" customHeight="1">
      <c r="A68" s="216" t="s">
        <v>117</v>
      </c>
      <c r="B68" s="296" t="s">
        <v>66</v>
      </c>
      <c r="C68" s="189"/>
      <c r="D68" s="213">
        <v>1</v>
      </c>
      <c r="E68" s="295"/>
      <c r="F68" s="298"/>
      <c r="G68" s="302">
        <v>4</v>
      </c>
      <c r="H68" s="113">
        <f>G68*30</f>
        <v>120</v>
      </c>
      <c r="I68" s="679" t="s">
        <v>193</v>
      </c>
      <c r="J68" s="680"/>
      <c r="K68" s="680"/>
      <c r="L68" s="680"/>
      <c r="M68" s="681"/>
      <c r="N68" s="305"/>
      <c r="O68" s="290"/>
      <c r="P68" s="292"/>
      <c r="Q68" s="426"/>
      <c r="R68" s="427"/>
      <c r="S68" s="428"/>
    </row>
    <row r="69" spans="1:19" ht="34.5" customHeight="1">
      <c r="A69" s="216" t="s">
        <v>118</v>
      </c>
      <c r="B69" s="296" t="s">
        <v>66</v>
      </c>
      <c r="C69" s="178"/>
      <c r="D69" s="58" t="s">
        <v>181</v>
      </c>
      <c r="E69" s="98"/>
      <c r="F69" s="76"/>
      <c r="G69" s="303">
        <v>3</v>
      </c>
      <c r="H69" s="113">
        <f>G69*30</f>
        <v>90</v>
      </c>
      <c r="I69" s="679" t="s">
        <v>194</v>
      </c>
      <c r="J69" s="680"/>
      <c r="K69" s="680"/>
      <c r="L69" s="680"/>
      <c r="M69" s="681"/>
      <c r="N69" s="306"/>
      <c r="O69" s="291"/>
      <c r="P69" s="293"/>
      <c r="Q69" s="429"/>
      <c r="R69" s="430"/>
      <c r="S69" s="428"/>
    </row>
    <row r="70" spans="1:32" s="49" customFormat="1" ht="19.5" customHeight="1">
      <c r="A70" s="185" t="s">
        <v>108</v>
      </c>
      <c r="B70" s="254" t="s">
        <v>58</v>
      </c>
      <c r="C70" s="213"/>
      <c r="D70" s="213">
        <v>3</v>
      </c>
      <c r="E70" s="213"/>
      <c r="F70" s="298"/>
      <c r="G70" s="311">
        <v>6</v>
      </c>
      <c r="H70" s="113">
        <f>G70*30</f>
        <v>180</v>
      </c>
      <c r="I70" s="709" t="s">
        <v>192</v>
      </c>
      <c r="J70" s="710"/>
      <c r="K70" s="710"/>
      <c r="L70" s="710"/>
      <c r="M70" s="711"/>
      <c r="N70" s="245"/>
      <c r="O70" s="246"/>
      <c r="P70" s="247"/>
      <c r="Q70" s="287"/>
      <c r="R70" s="290"/>
      <c r="S70" s="431"/>
      <c r="AD70" s="441"/>
      <c r="AE70" s="441"/>
      <c r="AF70" s="441"/>
    </row>
    <row r="71" spans="1:32" s="49" customFormat="1" ht="19.5" customHeight="1" thickBot="1">
      <c r="A71" s="230" t="s">
        <v>119</v>
      </c>
      <c r="B71" s="318" t="s">
        <v>67</v>
      </c>
      <c r="C71" s="183"/>
      <c r="D71" s="183">
        <v>3</v>
      </c>
      <c r="E71" s="183"/>
      <c r="F71" s="119"/>
      <c r="G71" s="322">
        <v>21</v>
      </c>
      <c r="H71" s="242">
        <f>G71*30</f>
        <v>630</v>
      </c>
      <c r="I71" s="243"/>
      <c r="J71" s="243"/>
      <c r="K71" s="243"/>
      <c r="L71" s="243"/>
      <c r="M71" s="244"/>
      <c r="N71" s="241"/>
      <c r="O71" s="101"/>
      <c r="P71" s="102"/>
      <c r="Q71" s="83"/>
      <c r="R71" s="432"/>
      <c r="S71" s="433"/>
      <c r="AD71" s="441"/>
      <c r="AE71" s="441"/>
      <c r="AF71" s="441"/>
    </row>
    <row r="72" spans="1:32" s="49" customFormat="1" ht="19.5" customHeight="1" thickBot="1">
      <c r="A72" s="778" t="s">
        <v>135</v>
      </c>
      <c r="B72" s="779"/>
      <c r="C72" s="248"/>
      <c r="D72" s="248"/>
      <c r="E72" s="248"/>
      <c r="F72" s="310"/>
      <c r="G72" s="321">
        <f>G67+G70+G71</f>
        <v>34</v>
      </c>
      <c r="H72" s="192">
        <f>H67+H70+H71</f>
        <v>1020</v>
      </c>
      <c r="I72" s="249"/>
      <c r="J72" s="249"/>
      <c r="K72" s="249"/>
      <c r="L72" s="249"/>
      <c r="M72" s="250"/>
      <c r="N72" s="251"/>
      <c r="O72" s="252"/>
      <c r="P72" s="253"/>
      <c r="Q72" s="315"/>
      <c r="R72" s="434"/>
      <c r="S72" s="435"/>
      <c r="AD72" s="441"/>
      <c r="AE72" s="441"/>
      <c r="AF72" s="441"/>
    </row>
    <row r="73" spans="1:32" s="52" customFormat="1" ht="19.5" customHeight="1" thickBot="1">
      <c r="A73" s="696" t="s">
        <v>97</v>
      </c>
      <c r="B73" s="712"/>
      <c r="C73" s="712"/>
      <c r="D73" s="712"/>
      <c r="E73" s="712"/>
      <c r="F73" s="712"/>
      <c r="G73" s="712"/>
      <c r="H73" s="712"/>
      <c r="I73" s="712"/>
      <c r="J73" s="712"/>
      <c r="K73" s="712"/>
      <c r="L73" s="712"/>
      <c r="M73" s="712"/>
      <c r="N73" s="712"/>
      <c r="O73" s="712"/>
      <c r="P73" s="712"/>
      <c r="Q73" s="712"/>
      <c r="R73" s="712"/>
      <c r="S73" s="713"/>
      <c r="AD73" s="445"/>
      <c r="AE73" s="445"/>
      <c r="AF73" s="445"/>
    </row>
    <row r="74" spans="1:32" s="49" customFormat="1" ht="19.5" customHeight="1" thickBot="1">
      <c r="A74" s="185" t="s">
        <v>109</v>
      </c>
      <c r="B74" s="254" t="s">
        <v>54</v>
      </c>
      <c r="C74" s="213">
        <v>3</v>
      </c>
      <c r="D74" s="213"/>
      <c r="E74" s="213"/>
      <c r="F74" s="363"/>
      <c r="G74" s="367">
        <v>3</v>
      </c>
      <c r="H74" s="189">
        <f>G74*30</f>
        <v>90</v>
      </c>
      <c r="I74" s="721" t="s">
        <v>191</v>
      </c>
      <c r="J74" s="721"/>
      <c r="K74" s="721"/>
      <c r="L74" s="721"/>
      <c r="M74" s="721"/>
      <c r="N74" s="246"/>
      <c r="O74" s="246"/>
      <c r="P74" s="247"/>
      <c r="Q74" s="287"/>
      <c r="R74" s="290"/>
      <c r="S74" s="431"/>
      <c r="AD74" s="441"/>
      <c r="AE74" s="441"/>
      <c r="AF74" s="441"/>
    </row>
    <row r="75" spans="1:32" s="49" customFormat="1" ht="19.5" customHeight="1" thickBot="1">
      <c r="A75" s="715" t="s">
        <v>136</v>
      </c>
      <c r="B75" s="777"/>
      <c r="C75" s="133"/>
      <c r="D75" s="256"/>
      <c r="E75" s="256"/>
      <c r="F75" s="364"/>
      <c r="G75" s="368">
        <f>G74</f>
        <v>3</v>
      </c>
      <c r="H75" s="365">
        <f>H74</f>
        <v>90</v>
      </c>
      <c r="I75" s="256"/>
      <c r="J75" s="258"/>
      <c r="K75" s="258"/>
      <c r="L75" s="258"/>
      <c r="M75" s="259"/>
      <c r="N75" s="257" t="e">
        <f>SUM(N53:N74)</f>
        <v>#REF!</v>
      </c>
      <c r="O75" s="106" t="e">
        <f>SUM(O53:O74)</f>
        <v>#REF!</v>
      </c>
      <c r="P75" s="107" t="e">
        <f>SUM(P53:P74)</f>
        <v>#REF!</v>
      </c>
      <c r="Q75" s="261"/>
      <c r="R75" s="262"/>
      <c r="S75" s="263"/>
      <c r="AD75" s="441"/>
      <c r="AE75" s="441"/>
      <c r="AF75" s="441"/>
    </row>
    <row r="76" spans="1:32" s="49" customFormat="1" ht="19.5" customHeight="1" thickBot="1">
      <c r="A76" s="715" t="s">
        <v>62</v>
      </c>
      <c r="B76" s="716"/>
      <c r="C76" s="133"/>
      <c r="D76" s="256"/>
      <c r="E76" s="256"/>
      <c r="F76" s="364"/>
      <c r="G76" s="368">
        <f aca="true" t="shared" si="13" ref="G76:S76">G75+G72+G65+G36</f>
        <v>90</v>
      </c>
      <c r="H76" s="366">
        <f t="shared" si="13"/>
        <v>2700</v>
      </c>
      <c r="I76" s="260">
        <f t="shared" si="13"/>
        <v>621</v>
      </c>
      <c r="J76" s="260">
        <f t="shared" si="13"/>
        <v>297</v>
      </c>
      <c r="K76" s="260">
        <f t="shared" si="13"/>
        <v>70</v>
      </c>
      <c r="L76" s="260">
        <f t="shared" si="13"/>
        <v>254</v>
      </c>
      <c r="M76" s="260">
        <f t="shared" si="13"/>
        <v>969</v>
      </c>
      <c r="N76" s="260" t="e">
        <f t="shared" si="13"/>
        <v>#REF!</v>
      </c>
      <c r="O76" s="260" t="e">
        <f t="shared" si="13"/>
        <v>#REF!</v>
      </c>
      <c r="P76" s="260" t="e">
        <f t="shared" si="13"/>
        <v>#REF!</v>
      </c>
      <c r="Q76" s="260">
        <f t="shared" si="13"/>
        <v>18.5</v>
      </c>
      <c r="R76" s="260">
        <f>R75+R72+R65+R36</f>
        <v>19</v>
      </c>
      <c r="S76" s="260">
        <f t="shared" si="13"/>
        <v>17</v>
      </c>
      <c r="AD76" s="441"/>
      <c r="AE76" s="441"/>
      <c r="AF76" s="441"/>
    </row>
    <row r="77" spans="1:32" s="49" customFormat="1" ht="19.5" customHeight="1">
      <c r="A77" s="135"/>
      <c r="B77" s="135"/>
      <c r="C77" s="110"/>
      <c r="D77" s="136"/>
      <c r="E77" s="136"/>
      <c r="F77" s="136"/>
      <c r="G77" s="388"/>
      <c r="H77" s="722" t="s">
        <v>56</v>
      </c>
      <c r="I77" s="723"/>
      <c r="J77" s="723"/>
      <c r="K77" s="723"/>
      <c r="L77" s="723"/>
      <c r="M77" s="723"/>
      <c r="N77" s="138" t="e">
        <f>#REF!</f>
        <v>#REF!</v>
      </c>
      <c r="O77" s="138" t="e">
        <f>#REF!</f>
        <v>#REF!</v>
      </c>
      <c r="P77" s="139" t="e">
        <f>#REF!</f>
        <v>#REF!</v>
      </c>
      <c r="Q77" s="369">
        <f>Q76</f>
        <v>18.5</v>
      </c>
      <c r="R77" s="138">
        <f>R76</f>
        <v>19</v>
      </c>
      <c r="S77" s="138">
        <f>S76</f>
        <v>17</v>
      </c>
      <c r="AD77" s="441"/>
      <c r="AE77" s="441"/>
      <c r="AF77" s="441"/>
    </row>
    <row r="78" spans="1:32" s="49" customFormat="1" ht="19.5" customHeight="1">
      <c r="A78" s="111"/>
      <c r="B78" s="112"/>
      <c r="C78" s="112"/>
      <c r="D78" s="112"/>
      <c r="E78" s="112"/>
      <c r="F78" s="112"/>
      <c r="G78" s="11"/>
      <c r="H78" s="707" t="s">
        <v>11</v>
      </c>
      <c r="I78" s="708"/>
      <c r="J78" s="708"/>
      <c r="K78" s="708"/>
      <c r="L78" s="708"/>
      <c r="M78" s="708"/>
      <c r="N78" s="58">
        <v>2</v>
      </c>
      <c r="O78" s="58">
        <v>2</v>
      </c>
      <c r="P78" s="98">
        <v>2</v>
      </c>
      <c r="Q78" s="113">
        <v>1</v>
      </c>
      <c r="R78" s="58">
        <v>1</v>
      </c>
      <c r="S78" s="114">
        <v>1</v>
      </c>
      <c r="AD78" s="441"/>
      <c r="AE78" s="441"/>
      <c r="AF78" s="441"/>
    </row>
    <row r="79" spans="1:32" s="49" customFormat="1" ht="19.5" customHeight="1">
      <c r="A79" s="115" t="s">
        <v>15</v>
      </c>
      <c r="B79" s="112"/>
      <c r="C79" s="112"/>
      <c r="D79" s="112"/>
      <c r="E79" s="112"/>
      <c r="F79" s="112"/>
      <c r="G79" s="11"/>
      <c r="H79" s="707" t="s">
        <v>16</v>
      </c>
      <c r="I79" s="708"/>
      <c r="J79" s="708"/>
      <c r="K79" s="708"/>
      <c r="L79" s="708"/>
      <c r="M79" s="708"/>
      <c r="N79" s="58">
        <v>9</v>
      </c>
      <c r="O79" s="58">
        <v>3</v>
      </c>
      <c r="P79" s="98">
        <v>4</v>
      </c>
      <c r="Q79" s="113">
        <v>9</v>
      </c>
      <c r="R79" s="58">
        <v>3</v>
      </c>
      <c r="S79" s="114">
        <v>6</v>
      </c>
      <c r="AD79" s="441"/>
      <c r="AE79" s="441"/>
      <c r="AF79" s="441"/>
    </row>
    <row r="80" spans="1:32" s="49" customFormat="1" ht="19.5" customHeight="1" thickBot="1">
      <c r="A80" s="115"/>
      <c r="B80" s="112"/>
      <c r="C80" s="112"/>
      <c r="D80" s="112"/>
      <c r="E80" s="112"/>
      <c r="F80" s="112"/>
      <c r="G80" s="11"/>
      <c r="H80" s="719" t="s">
        <v>12</v>
      </c>
      <c r="I80" s="720"/>
      <c r="J80" s="720"/>
      <c r="K80" s="720"/>
      <c r="L80" s="720"/>
      <c r="M80" s="720"/>
      <c r="N80" s="116"/>
      <c r="O80" s="116"/>
      <c r="P80" s="117">
        <v>1</v>
      </c>
      <c r="Q80" s="118"/>
      <c r="R80" s="116">
        <v>1</v>
      </c>
      <c r="S80" s="119"/>
      <c r="AD80" s="441"/>
      <c r="AE80" s="441"/>
      <c r="AF80" s="441"/>
    </row>
    <row r="81" spans="1:32" s="49" customFormat="1" ht="19.5" customHeight="1" thickBot="1">
      <c r="A81" s="6"/>
      <c r="B81" s="7"/>
      <c r="C81" s="8"/>
      <c r="D81" s="8"/>
      <c r="E81" s="8"/>
      <c r="F81" s="7"/>
      <c r="G81" s="9"/>
      <c r="H81" s="717" t="s">
        <v>190</v>
      </c>
      <c r="I81" s="718"/>
      <c r="J81" s="718"/>
      <c r="K81" s="718"/>
      <c r="L81" s="718"/>
      <c r="M81" s="718"/>
      <c r="N81" s="140">
        <v>1</v>
      </c>
      <c r="O81" s="141">
        <v>3</v>
      </c>
      <c r="P81" s="141">
        <v>4</v>
      </c>
      <c r="Q81" s="140">
        <v>1</v>
      </c>
      <c r="R81" s="141" t="s">
        <v>180</v>
      </c>
      <c r="S81" s="141" t="s">
        <v>181</v>
      </c>
      <c r="AD81" s="441"/>
      <c r="AE81" s="441"/>
      <c r="AF81" s="441"/>
    </row>
    <row r="82" spans="1:7" ht="15.75">
      <c r="A82" s="6"/>
      <c r="B82" s="7"/>
      <c r="C82" s="8"/>
      <c r="D82" s="8"/>
      <c r="E82" s="8"/>
      <c r="F82" s="7"/>
      <c r="G82" s="9"/>
    </row>
    <row r="83" spans="1:19" ht="15">
      <c r="A83" s="438"/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</row>
    <row r="84" spans="1:19" ht="15.75">
      <c r="A84" s="438"/>
      <c r="B84" s="439" t="s">
        <v>101</v>
      </c>
      <c r="C84" s="439"/>
      <c r="D84" s="772"/>
      <c r="E84" s="772"/>
      <c r="F84" s="773"/>
      <c r="G84" s="773"/>
      <c r="H84" s="439"/>
      <c r="I84" s="774" t="s">
        <v>102</v>
      </c>
      <c r="J84" s="775"/>
      <c r="K84" s="775"/>
      <c r="L84" s="438"/>
      <c r="M84" s="438"/>
      <c r="N84" s="438"/>
      <c r="O84" s="438"/>
      <c r="P84" s="438"/>
      <c r="Q84" s="335"/>
      <c r="R84" s="335"/>
      <c r="S84" s="438"/>
    </row>
    <row r="85" spans="1:19" ht="15.75">
      <c r="A85" s="438"/>
      <c r="B85" s="439"/>
      <c r="C85" s="439"/>
      <c r="D85" s="439"/>
      <c r="E85" s="439"/>
      <c r="F85" s="439"/>
      <c r="G85" s="439"/>
      <c r="H85" s="439"/>
      <c r="I85" s="439"/>
      <c r="J85" s="439"/>
      <c r="K85" s="439"/>
      <c r="L85" s="438"/>
      <c r="M85" s="438"/>
      <c r="N85" s="438"/>
      <c r="O85" s="438"/>
      <c r="P85" s="438"/>
      <c r="Q85" s="438"/>
      <c r="R85" s="438"/>
      <c r="S85" s="438"/>
    </row>
    <row r="86" spans="1:19" ht="15.75">
      <c r="A86" s="438"/>
      <c r="B86" s="439" t="s">
        <v>99</v>
      </c>
      <c r="C86" s="439"/>
      <c r="D86" s="772"/>
      <c r="E86" s="772"/>
      <c r="F86" s="773"/>
      <c r="G86" s="773"/>
      <c r="H86" s="439"/>
      <c r="I86" s="774" t="s">
        <v>100</v>
      </c>
      <c r="J86" s="776"/>
      <c r="K86" s="776"/>
      <c r="L86" s="438"/>
      <c r="M86" s="438"/>
      <c r="N86" s="438"/>
      <c r="O86" s="438"/>
      <c r="P86" s="438"/>
      <c r="Q86" s="438"/>
      <c r="R86" s="438"/>
      <c r="S86" s="438"/>
    </row>
    <row r="87" spans="1:19" ht="15">
      <c r="A87" s="438"/>
      <c r="B87" s="438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</row>
    <row r="92" ht="15.75">
      <c r="A92" s="436" t="s">
        <v>195</v>
      </c>
    </row>
  </sheetData>
  <sheetProtection/>
  <mergeCells count="63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S3"/>
    <mergeCell ref="E4:E7"/>
    <mergeCell ref="F4:F7"/>
    <mergeCell ref="I4:I7"/>
    <mergeCell ref="J4:J7"/>
    <mergeCell ref="K4:K7"/>
    <mergeCell ref="L4:L7"/>
    <mergeCell ref="N4:P4"/>
    <mergeCell ref="Q4:S4"/>
    <mergeCell ref="A9:S9"/>
    <mergeCell ref="A10:S10"/>
    <mergeCell ref="A19:B19"/>
    <mergeCell ref="A20:S20"/>
    <mergeCell ref="H3:H7"/>
    <mergeCell ref="I3:L3"/>
    <mergeCell ref="C4:C7"/>
    <mergeCell ref="D4:D7"/>
    <mergeCell ref="A21:M21"/>
    <mergeCell ref="Q21:S21"/>
    <mergeCell ref="A26:B26"/>
    <mergeCell ref="A27:M27"/>
    <mergeCell ref="Q27:S27"/>
    <mergeCell ref="A31:B31"/>
    <mergeCell ref="A35:B35"/>
    <mergeCell ref="A36:B36"/>
    <mergeCell ref="A37:S37"/>
    <mergeCell ref="A38:S38"/>
    <mergeCell ref="A51:B51"/>
    <mergeCell ref="A52:S52"/>
    <mergeCell ref="A53:M53"/>
    <mergeCell ref="Q53:S53"/>
    <mergeCell ref="A58:B58"/>
    <mergeCell ref="A59:M59"/>
    <mergeCell ref="A63:B63"/>
    <mergeCell ref="A64:B64"/>
    <mergeCell ref="A65:B65"/>
    <mergeCell ref="A66:S66"/>
    <mergeCell ref="I68:M68"/>
    <mergeCell ref="I69:M69"/>
    <mergeCell ref="I70:M70"/>
    <mergeCell ref="A72:B72"/>
    <mergeCell ref="A73:S73"/>
    <mergeCell ref="I74:M74"/>
    <mergeCell ref="A75:B75"/>
    <mergeCell ref="A76:B76"/>
    <mergeCell ref="H77:M77"/>
    <mergeCell ref="H78:M78"/>
    <mergeCell ref="H79:M79"/>
    <mergeCell ref="H80:M80"/>
    <mergeCell ref="H81:M81"/>
    <mergeCell ref="D84:G84"/>
    <mergeCell ref="I84:K84"/>
    <mergeCell ref="D86:G86"/>
    <mergeCell ref="I86:K86"/>
  </mergeCells>
  <printOptions/>
  <pageMargins left="0.8267716535433072" right="0.4330708661417323" top="0.6" bottom="0.5118110236220472" header="0.5118110236220472" footer="0.5118110236220472"/>
  <pageSetup fitToHeight="0" horizontalDpi="600" verticalDpi="600" orientation="landscape" paperSize="9" scale="75" r:id="rId1"/>
  <rowBreaks count="2" manualBreakCount="2">
    <brk id="31" max="18" man="1"/>
    <brk id="5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J20"/>
  <sheetViews>
    <sheetView view="pageBreakPreview" zoomScale="70" zoomScaleSheetLayoutView="70" zoomScalePageLayoutView="0" workbookViewId="0" topLeftCell="A1">
      <selection activeCell="K15" sqref="K15"/>
    </sheetView>
  </sheetViews>
  <sheetFormatPr defaultColWidth="9.00390625" defaultRowHeight="12.75"/>
  <cols>
    <col min="1" max="1" width="11.625" style="436" customWidth="1"/>
    <col min="2" max="2" width="59.625" style="436" customWidth="1"/>
    <col min="3" max="3" width="5.375" style="436" customWidth="1"/>
    <col min="4" max="5" width="5.75390625" style="436" customWidth="1"/>
    <col min="6" max="6" width="5.25390625" style="436" customWidth="1"/>
    <col min="7" max="7" width="6.75390625" style="436" hidden="1" customWidth="1"/>
    <col min="8" max="8" width="8.875" style="436" hidden="1" customWidth="1"/>
    <col min="9" max="9" width="7.125" style="436" customWidth="1"/>
    <col min="10" max="10" width="7.875" style="436" customWidth="1"/>
    <col min="11" max="11" width="6.25390625" style="436" customWidth="1"/>
    <col min="12" max="12" width="7.25390625" style="436" customWidth="1"/>
    <col min="13" max="13" width="9.00390625" style="436" hidden="1" customWidth="1"/>
    <col min="14" max="14" width="6.625" style="436" hidden="1" customWidth="1"/>
    <col min="15" max="15" width="6.75390625" style="436" hidden="1" customWidth="1"/>
    <col min="16" max="16" width="6.375" style="437" hidden="1" customWidth="1"/>
    <col min="17" max="17" width="13.375" style="436" customWidth="1"/>
    <col min="18" max="18" width="6.125" style="436" hidden="1" customWidth="1"/>
    <col min="19" max="19" width="6.00390625" style="437" hidden="1" customWidth="1"/>
    <col min="20" max="28" width="0" style="0" hidden="1" customWidth="1"/>
    <col min="29" max="29" width="32.625" style="0" customWidth="1"/>
    <col min="30" max="32" width="9.125" style="294" customWidth="1"/>
  </cols>
  <sheetData>
    <row r="1" spans="1:32" s="49" customFormat="1" ht="19.5" customHeight="1" thickBot="1">
      <c r="A1" s="796" t="s">
        <v>214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48"/>
      <c r="U1" s="48"/>
      <c r="V1" s="48"/>
      <c r="W1" s="48"/>
      <c r="X1" s="48"/>
      <c r="Y1" s="48"/>
      <c r="Z1" s="48"/>
      <c r="AD1" s="441"/>
      <c r="AE1" s="441"/>
      <c r="AF1" s="441"/>
    </row>
    <row r="2" spans="1:32" s="49" customFormat="1" ht="19.5" customHeight="1">
      <c r="A2" s="765" t="s">
        <v>14</v>
      </c>
      <c r="B2" s="747" t="s">
        <v>10</v>
      </c>
      <c r="C2" s="750" t="s">
        <v>98</v>
      </c>
      <c r="D2" s="794"/>
      <c r="E2" s="750" t="s">
        <v>81</v>
      </c>
      <c r="F2" s="750"/>
      <c r="G2" s="741" t="s">
        <v>18</v>
      </c>
      <c r="H2" s="752" t="s">
        <v>2</v>
      </c>
      <c r="I2" s="750"/>
      <c r="J2" s="750"/>
      <c r="K2" s="750"/>
      <c r="L2" s="750"/>
      <c r="M2" s="762" t="s">
        <v>57</v>
      </c>
      <c r="N2" s="750" t="s">
        <v>55</v>
      </c>
      <c r="O2" s="750"/>
      <c r="P2" s="753"/>
      <c r="Q2" s="756"/>
      <c r="R2" s="750"/>
      <c r="S2" s="757"/>
      <c r="T2" s="50"/>
      <c r="U2" s="50"/>
      <c r="V2" s="50"/>
      <c r="W2" s="50"/>
      <c r="X2" s="50"/>
      <c r="Y2" s="50"/>
      <c r="Z2" s="48"/>
      <c r="AC2" s="797" t="s">
        <v>211</v>
      </c>
      <c r="AD2" s="449"/>
      <c r="AE2" s="441"/>
      <c r="AF2" s="441"/>
    </row>
    <row r="3" spans="1:32" s="49" customFormat="1" ht="47.25" customHeight="1">
      <c r="A3" s="766"/>
      <c r="B3" s="746"/>
      <c r="C3" s="795"/>
      <c r="D3" s="795"/>
      <c r="E3" s="751"/>
      <c r="F3" s="751"/>
      <c r="G3" s="742"/>
      <c r="H3" s="763" t="s">
        <v>3</v>
      </c>
      <c r="I3" s="746" t="s">
        <v>4</v>
      </c>
      <c r="J3" s="746"/>
      <c r="K3" s="746"/>
      <c r="L3" s="746"/>
      <c r="M3" s="739"/>
      <c r="N3" s="751"/>
      <c r="O3" s="751"/>
      <c r="P3" s="754"/>
      <c r="Q3" s="758"/>
      <c r="R3" s="751"/>
      <c r="S3" s="759"/>
      <c r="T3" s="50"/>
      <c r="U3" s="50"/>
      <c r="V3" s="50"/>
      <c r="W3" s="50"/>
      <c r="X3" s="50"/>
      <c r="Y3" s="50"/>
      <c r="AC3" s="797"/>
      <c r="AD3" s="449"/>
      <c r="AE3" s="441"/>
      <c r="AF3" s="441"/>
    </row>
    <row r="4" spans="1:32" s="49" customFormat="1" ht="19.5" customHeight="1">
      <c r="A4" s="766"/>
      <c r="B4" s="746"/>
      <c r="C4" s="739" t="s">
        <v>5</v>
      </c>
      <c r="D4" s="739" t="s">
        <v>6</v>
      </c>
      <c r="E4" s="727" t="s">
        <v>82</v>
      </c>
      <c r="F4" s="727" t="s">
        <v>83</v>
      </c>
      <c r="G4" s="742"/>
      <c r="H4" s="763"/>
      <c r="I4" s="739" t="s">
        <v>1</v>
      </c>
      <c r="J4" s="739" t="s">
        <v>7</v>
      </c>
      <c r="K4" s="739" t="s">
        <v>8</v>
      </c>
      <c r="L4" s="739" t="s">
        <v>9</v>
      </c>
      <c r="M4" s="739"/>
      <c r="N4" s="746" t="s">
        <v>65</v>
      </c>
      <c r="O4" s="746"/>
      <c r="P4" s="749"/>
      <c r="Q4" s="760" t="s">
        <v>65</v>
      </c>
      <c r="R4" s="746"/>
      <c r="S4" s="761"/>
      <c r="AC4" s="797"/>
      <c r="AD4" s="449"/>
      <c r="AE4" s="441"/>
      <c r="AF4" s="441"/>
    </row>
    <row r="5" spans="1:32" s="49" customFormat="1" ht="19.5" customHeight="1">
      <c r="A5" s="766"/>
      <c r="B5" s="746"/>
      <c r="C5" s="739"/>
      <c r="D5" s="739"/>
      <c r="E5" s="727"/>
      <c r="F5" s="727"/>
      <c r="G5" s="742"/>
      <c r="H5" s="763"/>
      <c r="I5" s="739"/>
      <c r="J5" s="739"/>
      <c r="K5" s="739"/>
      <c r="L5" s="739"/>
      <c r="M5" s="739"/>
      <c r="N5" s="77">
        <v>1</v>
      </c>
      <c r="O5" s="77">
        <v>2</v>
      </c>
      <c r="P5" s="78">
        <v>3</v>
      </c>
      <c r="Q5" s="79">
        <v>1</v>
      </c>
      <c r="R5" s="77" t="s">
        <v>180</v>
      </c>
      <c r="S5" s="80" t="s">
        <v>181</v>
      </c>
      <c r="AC5" s="797"/>
      <c r="AD5" s="449"/>
      <c r="AE5" s="441"/>
      <c r="AF5" s="441"/>
    </row>
    <row r="6" spans="1:32" s="49" customFormat="1" ht="8.25" customHeight="1">
      <c r="A6" s="766"/>
      <c r="B6" s="746"/>
      <c r="C6" s="739"/>
      <c r="D6" s="739"/>
      <c r="E6" s="727"/>
      <c r="F6" s="727"/>
      <c r="G6" s="742"/>
      <c r="H6" s="763"/>
      <c r="I6" s="739"/>
      <c r="J6" s="739"/>
      <c r="K6" s="739"/>
      <c r="L6" s="739"/>
      <c r="M6" s="739"/>
      <c r="N6" s="81"/>
      <c r="O6" s="81"/>
      <c r="P6" s="82"/>
      <c r="Q6" s="83"/>
      <c r="R6" s="81"/>
      <c r="S6" s="84"/>
      <c r="AC6" s="797"/>
      <c r="AD6" s="449"/>
      <c r="AE6" s="441"/>
      <c r="AF6" s="441"/>
    </row>
    <row r="7" spans="1:32" s="49" customFormat="1" ht="19.5" customHeight="1" thickBot="1">
      <c r="A7" s="767"/>
      <c r="B7" s="748"/>
      <c r="C7" s="740"/>
      <c r="D7" s="740"/>
      <c r="E7" s="728"/>
      <c r="F7" s="728"/>
      <c r="G7" s="743"/>
      <c r="H7" s="764"/>
      <c r="I7" s="740"/>
      <c r="J7" s="740"/>
      <c r="K7" s="740"/>
      <c r="L7" s="740"/>
      <c r="M7" s="740"/>
      <c r="N7" s="149">
        <v>18</v>
      </c>
      <c r="O7" s="149">
        <v>11</v>
      </c>
      <c r="P7" s="150">
        <v>11</v>
      </c>
      <c r="Q7" s="151"/>
      <c r="R7" s="149">
        <v>9</v>
      </c>
      <c r="S7" s="152">
        <v>9</v>
      </c>
      <c r="AC7" s="797"/>
      <c r="AD7" s="449"/>
      <c r="AE7" s="441"/>
      <c r="AF7" s="441"/>
    </row>
    <row r="8" spans="1:29" s="49" customFormat="1" ht="18.75">
      <c r="A8" s="459" t="s">
        <v>111</v>
      </c>
      <c r="B8" s="460" t="s">
        <v>19</v>
      </c>
      <c r="C8" s="461"/>
      <c r="D8" s="461">
        <v>1</v>
      </c>
      <c r="E8" s="461"/>
      <c r="F8" s="462"/>
      <c r="G8" s="463">
        <v>1</v>
      </c>
      <c r="H8" s="464">
        <v>30</v>
      </c>
      <c r="I8" s="465">
        <v>14</v>
      </c>
      <c r="J8" s="461">
        <v>10</v>
      </c>
      <c r="K8" s="461"/>
      <c r="L8" s="461">
        <v>4</v>
      </c>
      <c r="M8" s="461">
        <v>16</v>
      </c>
      <c r="N8" s="466">
        <v>1</v>
      </c>
      <c r="O8" s="467"/>
      <c r="P8" s="468"/>
      <c r="Q8" s="469">
        <v>1</v>
      </c>
      <c r="R8" s="441" t="s">
        <v>207</v>
      </c>
      <c r="S8" s="441" t="s">
        <v>208</v>
      </c>
      <c r="T8" s="441" t="s">
        <v>208</v>
      </c>
      <c r="AC8" s="441"/>
    </row>
    <row r="9" spans="1:244" s="49" customFormat="1" ht="18.75">
      <c r="A9" s="459" t="s">
        <v>112</v>
      </c>
      <c r="B9" s="470" t="s">
        <v>146</v>
      </c>
      <c r="C9" s="461"/>
      <c r="D9" s="461">
        <v>1</v>
      </c>
      <c r="E9" s="461"/>
      <c r="F9" s="462"/>
      <c r="G9" s="463">
        <v>2</v>
      </c>
      <c r="H9" s="464">
        <v>60</v>
      </c>
      <c r="I9" s="465">
        <v>23</v>
      </c>
      <c r="J9" s="461">
        <v>15</v>
      </c>
      <c r="K9" s="461"/>
      <c r="L9" s="461">
        <v>8</v>
      </c>
      <c r="M9" s="461">
        <v>37</v>
      </c>
      <c r="N9" s="471">
        <v>1.5</v>
      </c>
      <c r="O9" s="467"/>
      <c r="P9" s="468"/>
      <c r="Q9" s="469">
        <v>1.5</v>
      </c>
      <c r="R9" s="441" t="s">
        <v>207</v>
      </c>
      <c r="S9" s="441" t="s">
        <v>208</v>
      </c>
      <c r="T9" s="441" t="s">
        <v>208</v>
      </c>
      <c r="U9" s="375"/>
      <c r="V9" s="375"/>
      <c r="W9" s="375"/>
      <c r="X9" s="375"/>
      <c r="Y9" s="375"/>
      <c r="Z9" s="375"/>
      <c r="AA9" s="375"/>
      <c r="AB9" s="375"/>
      <c r="AC9" s="442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  <c r="DG9" s="375"/>
      <c r="DH9" s="375"/>
      <c r="DI9" s="375"/>
      <c r="DJ9" s="375"/>
      <c r="DK9" s="375"/>
      <c r="DL9" s="375"/>
      <c r="DM9" s="375"/>
      <c r="DN9" s="375"/>
      <c r="DO9" s="375"/>
      <c r="DP9" s="375"/>
      <c r="DQ9" s="375"/>
      <c r="DR9" s="375"/>
      <c r="DS9" s="375"/>
      <c r="DT9" s="375"/>
      <c r="DU9" s="375"/>
      <c r="DV9" s="375"/>
      <c r="DW9" s="375"/>
      <c r="DX9" s="375"/>
      <c r="DY9" s="375"/>
      <c r="DZ9" s="375"/>
      <c r="EA9" s="375"/>
      <c r="EB9" s="375"/>
      <c r="EC9" s="375"/>
      <c r="ED9" s="375"/>
      <c r="EE9" s="375"/>
      <c r="EF9" s="375"/>
      <c r="EG9" s="375"/>
      <c r="EH9" s="375"/>
      <c r="EI9" s="375"/>
      <c r="EJ9" s="375"/>
      <c r="EK9" s="375"/>
      <c r="EL9" s="375"/>
      <c r="EM9" s="375"/>
      <c r="EN9" s="375"/>
      <c r="EO9" s="375"/>
      <c r="EP9" s="375"/>
      <c r="EQ9" s="375"/>
      <c r="ER9" s="375"/>
      <c r="ES9" s="375"/>
      <c r="ET9" s="375"/>
      <c r="EU9" s="375"/>
      <c r="EV9" s="375"/>
      <c r="EW9" s="375"/>
      <c r="EX9" s="375"/>
      <c r="EY9" s="375"/>
      <c r="EZ9" s="375"/>
      <c r="FA9" s="375"/>
      <c r="FB9" s="375"/>
      <c r="FC9" s="375"/>
      <c r="FD9" s="375"/>
      <c r="FE9" s="375"/>
      <c r="FF9" s="375"/>
      <c r="FG9" s="375"/>
      <c r="FH9" s="375"/>
      <c r="FI9" s="375"/>
      <c r="FJ9" s="375"/>
      <c r="FK9" s="375"/>
      <c r="FL9" s="375"/>
      <c r="FM9" s="375"/>
      <c r="FN9" s="375"/>
      <c r="FO9" s="375"/>
      <c r="FP9" s="375"/>
      <c r="FQ9" s="375"/>
      <c r="FR9" s="375"/>
      <c r="FS9" s="375"/>
      <c r="FT9" s="375"/>
      <c r="FU9" s="375"/>
      <c r="FV9" s="375"/>
      <c r="FW9" s="375"/>
      <c r="FX9" s="375"/>
      <c r="FY9" s="375"/>
      <c r="FZ9" s="375"/>
      <c r="GA9" s="375"/>
      <c r="GB9" s="375"/>
      <c r="GC9" s="375"/>
      <c r="GD9" s="375"/>
      <c r="GE9" s="375"/>
      <c r="GF9" s="375"/>
      <c r="GG9" s="375"/>
      <c r="GH9" s="375"/>
      <c r="GI9" s="375"/>
      <c r="GJ9" s="375"/>
      <c r="GK9" s="375"/>
      <c r="GL9" s="375"/>
      <c r="GM9" s="375"/>
      <c r="GN9" s="375"/>
      <c r="GO9" s="375"/>
      <c r="GP9" s="375"/>
      <c r="GQ9" s="375"/>
      <c r="GR9" s="375"/>
      <c r="GS9" s="375"/>
      <c r="GT9" s="375"/>
      <c r="GU9" s="375"/>
      <c r="GV9" s="375"/>
      <c r="GW9" s="375"/>
      <c r="GX9" s="375"/>
      <c r="GY9" s="375"/>
      <c r="GZ9" s="375"/>
      <c r="HA9" s="375"/>
      <c r="HB9" s="375"/>
      <c r="HC9" s="375"/>
      <c r="HD9" s="375"/>
      <c r="HE9" s="375"/>
      <c r="HF9" s="375"/>
      <c r="HG9" s="375"/>
      <c r="HH9" s="375"/>
      <c r="HI9" s="375"/>
      <c r="HJ9" s="375"/>
      <c r="HK9" s="375"/>
      <c r="HL9" s="375"/>
      <c r="HM9" s="375"/>
      <c r="HN9" s="375"/>
      <c r="HO9" s="375"/>
      <c r="HP9" s="375"/>
      <c r="HQ9" s="375"/>
      <c r="HR9" s="375"/>
      <c r="HS9" s="375"/>
      <c r="HT9" s="375"/>
      <c r="HU9" s="375"/>
      <c r="HV9" s="375"/>
      <c r="HW9" s="375"/>
      <c r="HX9" s="375"/>
      <c r="HY9" s="375"/>
      <c r="HZ9" s="375"/>
      <c r="IA9" s="375"/>
      <c r="IB9" s="375"/>
      <c r="IC9" s="375"/>
      <c r="ID9" s="375"/>
      <c r="IE9" s="375"/>
      <c r="IF9" s="375"/>
      <c r="IG9" s="375"/>
      <c r="IH9" s="375"/>
      <c r="II9" s="375"/>
      <c r="IJ9" s="375"/>
    </row>
    <row r="10" spans="1:244" s="49" customFormat="1" ht="37.5">
      <c r="A10" s="459" t="s">
        <v>114</v>
      </c>
      <c r="B10" s="472" t="s">
        <v>43</v>
      </c>
      <c r="C10" s="473"/>
      <c r="D10" s="473">
        <v>1</v>
      </c>
      <c r="E10" s="473"/>
      <c r="F10" s="474"/>
      <c r="G10" s="475">
        <v>3</v>
      </c>
      <c r="H10" s="464">
        <v>90</v>
      </c>
      <c r="I10" s="473">
        <v>30</v>
      </c>
      <c r="J10" s="473">
        <v>15</v>
      </c>
      <c r="K10" s="473"/>
      <c r="L10" s="473">
        <v>15</v>
      </c>
      <c r="M10" s="473">
        <v>60</v>
      </c>
      <c r="N10" s="476">
        <v>2</v>
      </c>
      <c r="O10" s="461"/>
      <c r="P10" s="477"/>
      <c r="Q10" s="478">
        <v>2</v>
      </c>
      <c r="R10" s="441" t="s">
        <v>207</v>
      </c>
      <c r="S10" s="441" t="s">
        <v>208</v>
      </c>
      <c r="T10" s="441" t="s">
        <v>208</v>
      </c>
      <c r="U10" s="375"/>
      <c r="V10" s="375"/>
      <c r="W10" s="375"/>
      <c r="X10" s="375"/>
      <c r="Y10" s="375"/>
      <c r="Z10" s="375"/>
      <c r="AA10" s="375"/>
      <c r="AB10" s="375"/>
      <c r="AC10" s="442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  <c r="BX10" s="375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375"/>
      <c r="DL10" s="375"/>
      <c r="DM10" s="375"/>
      <c r="DN10" s="375"/>
      <c r="DO10" s="375"/>
      <c r="DP10" s="375"/>
      <c r="DQ10" s="375"/>
      <c r="DR10" s="375"/>
      <c r="DS10" s="375"/>
      <c r="DT10" s="375"/>
      <c r="DU10" s="375"/>
      <c r="DV10" s="375"/>
      <c r="DW10" s="375"/>
      <c r="DX10" s="375"/>
      <c r="DY10" s="375"/>
      <c r="DZ10" s="375"/>
      <c r="EA10" s="375"/>
      <c r="EB10" s="375"/>
      <c r="EC10" s="375"/>
      <c r="ED10" s="375"/>
      <c r="EE10" s="375"/>
      <c r="EF10" s="375"/>
      <c r="EG10" s="375"/>
      <c r="EH10" s="375"/>
      <c r="EI10" s="375"/>
      <c r="EJ10" s="375"/>
      <c r="EK10" s="375"/>
      <c r="EL10" s="375"/>
      <c r="EM10" s="375"/>
      <c r="EN10" s="375"/>
      <c r="EO10" s="375"/>
      <c r="EP10" s="375"/>
      <c r="EQ10" s="375"/>
      <c r="ER10" s="375"/>
      <c r="ES10" s="375"/>
      <c r="ET10" s="375"/>
      <c r="EU10" s="375"/>
      <c r="EV10" s="375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5"/>
      <c r="FL10" s="375"/>
      <c r="FM10" s="375"/>
      <c r="FN10" s="375"/>
      <c r="FO10" s="375"/>
      <c r="FP10" s="375"/>
      <c r="FQ10" s="375"/>
      <c r="FR10" s="375"/>
      <c r="FS10" s="375"/>
      <c r="FT10" s="375"/>
      <c r="FU10" s="375"/>
      <c r="FV10" s="375"/>
      <c r="FW10" s="375"/>
      <c r="FX10" s="375"/>
      <c r="FY10" s="375"/>
      <c r="FZ10" s="375"/>
      <c r="GA10" s="375"/>
      <c r="GB10" s="375"/>
      <c r="GC10" s="375"/>
      <c r="GD10" s="375"/>
      <c r="GE10" s="375"/>
      <c r="GF10" s="375"/>
      <c r="GG10" s="375"/>
      <c r="GH10" s="375"/>
      <c r="GI10" s="375"/>
      <c r="GJ10" s="375"/>
      <c r="GK10" s="375"/>
      <c r="GL10" s="375"/>
      <c r="GM10" s="375"/>
      <c r="GN10" s="375"/>
      <c r="GO10" s="375"/>
      <c r="GP10" s="375"/>
      <c r="GQ10" s="375"/>
      <c r="GR10" s="375"/>
      <c r="GS10" s="375"/>
      <c r="GT10" s="375"/>
      <c r="GU10" s="375"/>
      <c r="GV10" s="375"/>
      <c r="GW10" s="375"/>
      <c r="GX10" s="375"/>
      <c r="GY10" s="375"/>
      <c r="GZ10" s="375"/>
      <c r="HA10" s="375"/>
      <c r="HB10" s="375"/>
      <c r="HC10" s="375"/>
      <c r="HD10" s="375"/>
      <c r="HE10" s="375"/>
      <c r="HF10" s="375"/>
      <c r="HG10" s="375"/>
      <c r="HH10" s="375"/>
      <c r="HI10" s="375"/>
      <c r="HJ10" s="375"/>
      <c r="HK10" s="375"/>
      <c r="HL10" s="375"/>
      <c r="HM10" s="375"/>
      <c r="HN10" s="375"/>
      <c r="HO10" s="375"/>
      <c r="HP10" s="375"/>
      <c r="HQ10" s="375"/>
      <c r="HR10" s="375"/>
      <c r="HS10" s="375"/>
      <c r="HT10" s="375"/>
      <c r="HU10" s="375"/>
      <c r="HV10" s="375"/>
      <c r="HW10" s="375"/>
      <c r="HX10" s="375"/>
      <c r="HY10" s="375"/>
      <c r="HZ10" s="375"/>
      <c r="IA10" s="375"/>
      <c r="IB10" s="375"/>
      <c r="IC10" s="375"/>
      <c r="ID10" s="375"/>
      <c r="IE10" s="375"/>
      <c r="IF10" s="375"/>
      <c r="IG10" s="375"/>
      <c r="IH10" s="375"/>
      <c r="II10" s="375"/>
      <c r="IJ10" s="375"/>
    </row>
    <row r="11" spans="1:244" s="49" customFormat="1" ht="18.75">
      <c r="A11" s="479" t="s">
        <v>167</v>
      </c>
      <c r="B11" s="480" t="s">
        <v>17</v>
      </c>
      <c r="C11" s="440">
        <v>1</v>
      </c>
      <c r="D11" s="440"/>
      <c r="E11" s="440"/>
      <c r="F11" s="481"/>
      <c r="G11" s="482">
        <v>1.5</v>
      </c>
      <c r="H11" s="483">
        <v>45</v>
      </c>
      <c r="I11" s="440">
        <v>15</v>
      </c>
      <c r="J11" s="440">
        <v>15</v>
      </c>
      <c r="K11" s="440"/>
      <c r="L11" s="440"/>
      <c r="M11" s="440">
        <v>30</v>
      </c>
      <c r="N11" s="484">
        <v>1</v>
      </c>
      <c r="O11" s="462"/>
      <c r="P11" s="485"/>
      <c r="Q11" s="469">
        <v>1</v>
      </c>
      <c r="R11" s="441" t="s">
        <v>207</v>
      </c>
      <c r="S11" s="441" t="s">
        <v>208</v>
      </c>
      <c r="T11" s="441" t="s">
        <v>208</v>
      </c>
      <c r="U11" s="51"/>
      <c r="V11" s="51"/>
      <c r="W11" s="51"/>
      <c r="X11" s="51"/>
      <c r="Y11" s="51"/>
      <c r="Z11" s="51"/>
      <c r="AA11" s="51"/>
      <c r="AB11" s="51"/>
      <c r="AC11" s="386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</row>
    <row r="12" spans="1:244" s="49" customFormat="1" ht="18.75">
      <c r="A12" s="479" t="s">
        <v>168</v>
      </c>
      <c r="B12" s="480" t="s">
        <v>52</v>
      </c>
      <c r="C12" s="440"/>
      <c r="D12" s="440">
        <v>1</v>
      </c>
      <c r="E12" s="440"/>
      <c r="F12" s="481"/>
      <c r="G12" s="482">
        <v>1.5</v>
      </c>
      <c r="H12" s="486">
        <v>45</v>
      </c>
      <c r="I12" s="487">
        <v>15</v>
      </c>
      <c r="J12" s="487">
        <v>5</v>
      </c>
      <c r="K12" s="487"/>
      <c r="L12" s="487">
        <v>10</v>
      </c>
      <c r="M12" s="487">
        <v>30</v>
      </c>
      <c r="N12" s="488">
        <v>1</v>
      </c>
      <c r="O12" s="489"/>
      <c r="P12" s="490"/>
      <c r="Q12" s="446">
        <v>1</v>
      </c>
      <c r="R12" s="441" t="s">
        <v>207</v>
      </c>
      <c r="S12" s="441" t="s">
        <v>208</v>
      </c>
      <c r="T12" s="441" t="s">
        <v>208</v>
      </c>
      <c r="U12" s="51"/>
      <c r="V12" s="51"/>
      <c r="W12" s="51"/>
      <c r="X12" s="51"/>
      <c r="Y12" s="51"/>
      <c r="Z12" s="51"/>
      <c r="AA12" s="51"/>
      <c r="AB12" s="51"/>
      <c r="AC12" s="386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</row>
    <row r="13" spans="1:29" s="49" customFormat="1" ht="18.75">
      <c r="A13" s="491" t="s">
        <v>85</v>
      </c>
      <c r="B13" s="460" t="s">
        <v>20</v>
      </c>
      <c r="C13" s="492"/>
      <c r="D13" s="440">
        <v>1</v>
      </c>
      <c r="E13" s="440"/>
      <c r="F13" s="467"/>
      <c r="G13" s="493">
        <v>2.5</v>
      </c>
      <c r="H13" s="492">
        <v>75</v>
      </c>
      <c r="I13" s="440">
        <v>30</v>
      </c>
      <c r="J13" s="440"/>
      <c r="K13" s="440"/>
      <c r="L13" s="440">
        <v>30</v>
      </c>
      <c r="M13" s="440">
        <v>45</v>
      </c>
      <c r="N13" s="494">
        <v>2</v>
      </c>
      <c r="O13" s="440"/>
      <c r="P13" s="485"/>
      <c r="Q13" s="495">
        <v>2</v>
      </c>
      <c r="R13" s="441" t="s">
        <v>207</v>
      </c>
      <c r="S13" s="441" t="s">
        <v>208</v>
      </c>
      <c r="T13" s="441" t="s">
        <v>208</v>
      </c>
      <c r="U13" s="48"/>
      <c r="AC13" s="441"/>
    </row>
    <row r="14" spans="1:29" s="49" customFormat="1" ht="18.75">
      <c r="A14" s="496"/>
      <c r="B14" s="497" t="s">
        <v>90</v>
      </c>
      <c r="C14" s="496"/>
      <c r="D14" s="496" t="s">
        <v>182</v>
      </c>
      <c r="E14" s="496"/>
      <c r="F14" s="496"/>
      <c r="G14" s="496"/>
      <c r="H14" s="496"/>
      <c r="I14" s="496"/>
      <c r="J14" s="496"/>
      <c r="K14" s="496"/>
      <c r="L14" s="496"/>
      <c r="M14" s="496"/>
      <c r="N14" s="484" t="s">
        <v>91</v>
      </c>
      <c r="O14" s="462" t="s">
        <v>91</v>
      </c>
      <c r="P14" s="482" t="s">
        <v>91</v>
      </c>
      <c r="Q14" s="469" t="s">
        <v>91</v>
      </c>
      <c r="R14" s="441" t="s">
        <v>207</v>
      </c>
      <c r="S14" s="441" t="s">
        <v>207</v>
      </c>
      <c r="T14" s="441" t="s">
        <v>207</v>
      </c>
      <c r="AC14" s="441"/>
    </row>
    <row r="15" spans="1:29" s="49" customFormat="1" ht="37.5">
      <c r="A15" s="479" t="s">
        <v>169</v>
      </c>
      <c r="B15" s="472" t="s">
        <v>162</v>
      </c>
      <c r="C15" s="440"/>
      <c r="D15" s="440">
        <v>1</v>
      </c>
      <c r="E15" s="440"/>
      <c r="F15" s="481"/>
      <c r="G15" s="475">
        <v>3</v>
      </c>
      <c r="H15" s="464">
        <v>90</v>
      </c>
      <c r="I15" s="498">
        <v>30</v>
      </c>
      <c r="J15" s="440">
        <v>15</v>
      </c>
      <c r="K15" s="440">
        <v>15</v>
      </c>
      <c r="L15" s="440"/>
      <c r="M15" s="440">
        <v>60</v>
      </c>
      <c r="N15" s="484">
        <v>2</v>
      </c>
      <c r="O15" s="462"/>
      <c r="P15" s="485"/>
      <c r="Q15" s="469">
        <v>2</v>
      </c>
      <c r="R15" s="441" t="s">
        <v>207</v>
      </c>
      <c r="S15" s="441" t="s">
        <v>208</v>
      </c>
      <c r="T15" s="441" t="s">
        <v>208</v>
      </c>
      <c r="AC15" s="441"/>
    </row>
    <row r="16" spans="1:29" s="49" customFormat="1" ht="18.75">
      <c r="A16" s="479" t="s">
        <v>172</v>
      </c>
      <c r="B16" s="499" t="s">
        <v>159</v>
      </c>
      <c r="C16" s="500"/>
      <c r="D16" s="500">
        <v>1</v>
      </c>
      <c r="E16" s="500"/>
      <c r="F16" s="501"/>
      <c r="G16" s="502">
        <v>3</v>
      </c>
      <c r="H16" s="483">
        <v>90</v>
      </c>
      <c r="I16" s="500">
        <v>30</v>
      </c>
      <c r="J16" s="500">
        <v>15</v>
      </c>
      <c r="K16" s="500">
        <v>15</v>
      </c>
      <c r="L16" s="500"/>
      <c r="M16" s="500">
        <v>60</v>
      </c>
      <c r="N16" s="503">
        <v>2</v>
      </c>
      <c r="O16" s="504"/>
      <c r="P16" s="505"/>
      <c r="Q16" s="506">
        <v>2</v>
      </c>
      <c r="R16" s="441" t="s">
        <v>207</v>
      </c>
      <c r="S16" s="441" t="s">
        <v>208</v>
      </c>
      <c r="T16" s="441" t="s">
        <v>208</v>
      </c>
      <c r="AC16" s="441"/>
    </row>
    <row r="17" spans="1:244" s="49" customFormat="1" ht="37.5">
      <c r="A17" s="479" t="s">
        <v>176</v>
      </c>
      <c r="B17" s="472" t="s">
        <v>163</v>
      </c>
      <c r="C17" s="440">
        <v>1</v>
      </c>
      <c r="D17" s="440"/>
      <c r="E17" s="440"/>
      <c r="F17" s="440"/>
      <c r="G17" s="493">
        <v>4</v>
      </c>
      <c r="H17" s="483">
        <v>120</v>
      </c>
      <c r="I17" s="473">
        <v>60</v>
      </c>
      <c r="J17" s="473">
        <v>30</v>
      </c>
      <c r="K17" s="473">
        <v>30</v>
      </c>
      <c r="L17" s="473"/>
      <c r="M17" s="473">
        <v>60</v>
      </c>
      <c r="N17" s="507">
        <v>4</v>
      </c>
      <c r="O17" s="461"/>
      <c r="P17" s="477"/>
      <c r="Q17" s="495">
        <v>4</v>
      </c>
      <c r="R17" s="441" t="s">
        <v>207</v>
      </c>
      <c r="S17" s="441" t="s">
        <v>208</v>
      </c>
      <c r="T17" s="441" t="s">
        <v>208</v>
      </c>
      <c r="U17" s="376"/>
      <c r="V17" s="376"/>
      <c r="W17" s="376"/>
      <c r="X17" s="376"/>
      <c r="Y17" s="376"/>
      <c r="Z17" s="376"/>
      <c r="AA17" s="376"/>
      <c r="AB17" s="376"/>
      <c r="AC17" s="444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376"/>
      <c r="CY17" s="376"/>
      <c r="CZ17" s="376"/>
      <c r="DA17" s="376"/>
      <c r="DB17" s="376"/>
      <c r="DC17" s="376"/>
      <c r="DD17" s="376"/>
      <c r="DE17" s="376"/>
      <c r="DF17" s="376"/>
      <c r="DG17" s="376"/>
      <c r="DH17" s="376"/>
      <c r="DI17" s="376"/>
      <c r="DJ17" s="376"/>
      <c r="DK17" s="376"/>
      <c r="DL17" s="376"/>
      <c r="DM17" s="376"/>
      <c r="DN17" s="376"/>
      <c r="DO17" s="376"/>
      <c r="DP17" s="376"/>
      <c r="DQ17" s="376"/>
      <c r="DR17" s="376"/>
      <c r="DS17" s="376"/>
      <c r="DT17" s="376"/>
      <c r="DU17" s="376"/>
      <c r="DV17" s="376"/>
      <c r="DW17" s="376"/>
      <c r="DX17" s="376"/>
      <c r="DY17" s="376"/>
      <c r="DZ17" s="376"/>
      <c r="EA17" s="376"/>
      <c r="EB17" s="376"/>
      <c r="EC17" s="376"/>
      <c r="ED17" s="376"/>
      <c r="EE17" s="376"/>
      <c r="EF17" s="376"/>
      <c r="EG17" s="376"/>
      <c r="EH17" s="376"/>
      <c r="EI17" s="376"/>
      <c r="EJ17" s="376"/>
      <c r="EK17" s="376"/>
      <c r="EL17" s="376"/>
      <c r="EM17" s="376"/>
      <c r="EN17" s="376"/>
      <c r="EO17" s="376"/>
      <c r="EP17" s="376"/>
      <c r="EQ17" s="376"/>
      <c r="ER17" s="376"/>
      <c r="ES17" s="376"/>
      <c r="ET17" s="376"/>
      <c r="EU17" s="376"/>
      <c r="EV17" s="376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/>
      <c r="FK17" s="376"/>
      <c r="FL17" s="376"/>
      <c r="FM17" s="376"/>
      <c r="FN17" s="376"/>
      <c r="FO17" s="376"/>
      <c r="FP17" s="376"/>
      <c r="FQ17" s="376"/>
      <c r="FR17" s="376"/>
      <c r="FS17" s="376"/>
      <c r="FT17" s="376"/>
      <c r="FU17" s="376"/>
      <c r="FV17" s="376"/>
      <c r="FW17" s="376"/>
      <c r="FX17" s="376"/>
      <c r="FY17" s="376"/>
      <c r="FZ17" s="376"/>
      <c r="GA17" s="376"/>
      <c r="GB17" s="376"/>
      <c r="GC17" s="376"/>
      <c r="GD17" s="376"/>
      <c r="GE17" s="376"/>
      <c r="GF17" s="376"/>
      <c r="GG17" s="376"/>
      <c r="GH17" s="376"/>
      <c r="GI17" s="376"/>
      <c r="GJ17" s="376"/>
      <c r="GK17" s="376"/>
      <c r="GL17" s="376"/>
      <c r="GM17" s="376"/>
      <c r="GN17" s="376"/>
      <c r="GO17" s="376"/>
      <c r="GP17" s="376"/>
      <c r="GQ17" s="376"/>
      <c r="GR17" s="376"/>
      <c r="GS17" s="376"/>
      <c r="GT17" s="376"/>
      <c r="GU17" s="376"/>
      <c r="GV17" s="376"/>
      <c r="GW17" s="376"/>
      <c r="GX17" s="376"/>
      <c r="GY17" s="376"/>
      <c r="GZ17" s="376"/>
      <c r="HA17" s="376"/>
      <c r="HB17" s="376"/>
      <c r="HC17" s="376"/>
      <c r="HD17" s="376"/>
      <c r="HE17" s="376"/>
      <c r="HF17" s="376"/>
      <c r="HG17" s="376"/>
      <c r="HH17" s="376"/>
      <c r="HI17" s="376"/>
      <c r="HJ17" s="376"/>
      <c r="HK17" s="376"/>
      <c r="HL17" s="376"/>
      <c r="HM17" s="376"/>
      <c r="HN17" s="376"/>
      <c r="HO17" s="376"/>
      <c r="HP17" s="376"/>
      <c r="HQ17" s="376"/>
      <c r="HR17" s="376"/>
      <c r="HS17" s="376"/>
      <c r="HT17" s="376"/>
      <c r="HU17" s="376"/>
      <c r="HV17" s="376"/>
      <c r="HW17" s="376"/>
      <c r="HX17" s="376"/>
      <c r="HY17" s="376"/>
      <c r="HZ17" s="376"/>
      <c r="IA17" s="376"/>
      <c r="IB17" s="376"/>
      <c r="IC17" s="376"/>
      <c r="ID17" s="376"/>
      <c r="IE17" s="376"/>
      <c r="IF17" s="376"/>
      <c r="IG17" s="376"/>
      <c r="IH17" s="376"/>
      <c r="II17" s="376"/>
      <c r="IJ17" s="376"/>
    </row>
    <row r="18" spans="1:244" s="49" customFormat="1" ht="18.75">
      <c r="A18" s="508" t="s">
        <v>143</v>
      </c>
      <c r="B18" s="472" t="s">
        <v>64</v>
      </c>
      <c r="C18" s="440"/>
      <c r="D18" s="440">
        <v>1</v>
      </c>
      <c r="E18" s="440"/>
      <c r="F18" s="481"/>
      <c r="G18" s="509">
        <v>2</v>
      </c>
      <c r="H18" s="440">
        <v>60</v>
      </c>
      <c r="I18" s="440">
        <v>30</v>
      </c>
      <c r="J18" s="440">
        <v>15</v>
      </c>
      <c r="K18" s="440"/>
      <c r="L18" s="440">
        <v>15</v>
      </c>
      <c r="M18" s="440">
        <v>30</v>
      </c>
      <c r="N18" s="462">
        <v>2</v>
      </c>
      <c r="O18" s="462"/>
      <c r="P18" s="481"/>
      <c r="Q18" s="509">
        <v>2</v>
      </c>
      <c r="R18" s="449" t="s">
        <v>207</v>
      </c>
      <c r="S18" s="441" t="s">
        <v>208</v>
      </c>
      <c r="T18" s="441" t="s">
        <v>208</v>
      </c>
      <c r="U18" s="51"/>
      <c r="V18" s="51"/>
      <c r="W18" s="51"/>
      <c r="X18" s="51"/>
      <c r="Y18" s="51"/>
      <c r="Z18" s="51"/>
      <c r="AA18" s="51"/>
      <c r="AB18" s="51"/>
      <c r="AC18" s="386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</row>
    <row r="19" spans="1:244" s="49" customFormat="1" ht="18.75">
      <c r="A19" s="508"/>
      <c r="B19" s="472" t="s">
        <v>209</v>
      </c>
      <c r="C19" s="440"/>
      <c r="D19" s="440"/>
      <c r="E19" s="440"/>
      <c r="F19" s="481"/>
      <c r="G19" s="509"/>
      <c r="H19" s="440"/>
      <c r="I19" s="440"/>
      <c r="J19" s="440"/>
      <c r="K19" s="440"/>
      <c r="L19" s="440"/>
      <c r="M19" s="440"/>
      <c r="N19" s="462"/>
      <c r="O19" s="462"/>
      <c r="P19" s="481"/>
      <c r="Q19" s="509"/>
      <c r="R19" s="48"/>
      <c r="S19" s="448"/>
      <c r="T19" s="48"/>
      <c r="U19" s="51"/>
      <c r="V19" s="51"/>
      <c r="W19" s="51"/>
      <c r="X19" s="51"/>
      <c r="Y19" s="51"/>
      <c r="Z19" s="51"/>
      <c r="AA19" s="51"/>
      <c r="AB19" s="51"/>
      <c r="AC19" s="386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</row>
    <row r="20" spans="1:32" s="49" customFormat="1" ht="18.75">
      <c r="A20" s="510"/>
      <c r="B20" s="510" t="s">
        <v>210</v>
      </c>
      <c r="C20" s="510">
        <v>1</v>
      </c>
      <c r="D20" s="510">
        <v>9</v>
      </c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1">
        <f>SUM(Q8:Q18)</f>
        <v>18.5</v>
      </c>
      <c r="R20" s="512"/>
      <c r="S20" s="513"/>
      <c r="AC20" s="441"/>
      <c r="AD20" s="449"/>
      <c r="AE20" s="441"/>
      <c r="AF20" s="441"/>
    </row>
  </sheetData>
  <sheetProtection/>
  <mergeCells count="23">
    <mergeCell ref="H3:H7"/>
    <mergeCell ref="I3:L3"/>
    <mergeCell ref="C4:C7"/>
    <mergeCell ref="D4:D7"/>
    <mergeCell ref="E4:E7"/>
    <mergeCell ref="F4:F7"/>
    <mergeCell ref="I4:I7"/>
    <mergeCell ref="M2:M7"/>
    <mergeCell ref="N2:P3"/>
    <mergeCell ref="Q2:S3"/>
    <mergeCell ref="AC2:AC7"/>
    <mergeCell ref="N4:P4"/>
    <mergeCell ref="Q4:S4"/>
    <mergeCell ref="J4:J7"/>
    <mergeCell ref="K4:K7"/>
    <mergeCell ref="L4:L7"/>
    <mergeCell ref="A1:S1"/>
    <mergeCell ref="A2:A7"/>
    <mergeCell ref="B2:B7"/>
    <mergeCell ref="C2:D3"/>
    <mergeCell ref="E2:F3"/>
    <mergeCell ref="G2:G7"/>
    <mergeCell ref="H2:L2"/>
  </mergeCells>
  <printOptions/>
  <pageMargins left="0.8267716535433072" right="0.4330708661417323" top="0.6" bottom="0.5118110236220472" header="0.5118110236220472" footer="0.5118110236220472"/>
  <pageSetup fitToHeight="0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view="pageBreakPreview" zoomScale="70" zoomScaleSheetLayoutView="70" zoomScalePageLayoutView="0" workbookViewId="0" topLeftCell="A1">
      <selection activeCell="A1" sqref="A1:S1"/>
    </sheetView>
  </sheetViews>
  <sheetFormatPr defaultColWidth="9.00390625" defaultRowHeight="12.75"/>
  <cols>
    <col min="1" max="1" width="11.625" style="436" customWidth="1"/>
    <col min="2" max="2" width="59.625" style="436" customWidth="1"/>
    <col min="3" max="3" width="5.375" style="436" customWidth="1"/>
    <col min="4" max="5" width="5.75390625" style="436" customWidth="1"/>
    <col min="6" max="6" width="5.25390625" style="436" customWidth="1"/>
    <col min="7" max="7" width="6.75390625" style="436" customWidth="1"/>
    <col min="8" max="8" width="8.875" style="436" customWidth="1"/>
    <col min="9" max="9" width="7.125" style="436" customWidth="1"/>
    <col min="10" max="10" width="7.875" style="436" customWidth="1"/>
    <col min="11" max="11" width="6.25390625" style="436" customWidth="1"/>
    <col min="12" max="12" width="7.25390625" style="436" customWidth="1"/>
    <col min="13" max="13" width="9.00390625" style="436" hidden="1" customWidth="1"/>
    <col min="14" max="14" width="6.625" style="436" hidden="1" customWidth="1"/>
    <col min="15" max="15" width="6.75390625" style="436" hidden="1" customWidth="1"/>
    <col min="16" max="16" width="6.375" style="437" hidden="1" customWidth="1"/>
    <col min="17" max="17" width="6.375" style="436" hidden="1" customWidth="1"/>
    <col min="18" max="18" width="15.25390625" style="436" customWidth="1"/>
    <col min="19" max="19" width="6.00390625" style="437" hidden="1" customWidth="1"/>
    <col min="20" max="28" width="0" style="0" hidden="1" customWidth="1"/>
    <col min="29" max="29" width="28.25390625" style="0" customWidth="1"/>
    <col min="30" max="30" width="26.125" style="294" customWidth="1"/>
    <col min="31" max="31" width="9.125" style="294" customWidth="1"/>
    <col min="32" max="32" width="0" style="294" hidden="1" customWidth="1"/>
  </cols>
  <sheetData>
    <row r="1" spans="1:32" s="49" customFormat="1" ht="19.5" customHeight="1" thickBot="1">
      <c r="A1" s="755" t="s">
        <v>215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48"/>
      <c r="U1" s="48"/>
      <c r="V1" s="48"/>
      <c r="W1" s="48"/>
      <c r="X1" s="48"/>
      <c r="Y1" s="48"/>
      <c r="Z1" s="48"/>
      <c r="AD1" s="441"/>
      <c r="AE1" s="441"/>
      <c r="AF1" s="441"/>
    </row>
    <row r="2" spans="1:32" s="49" customFormat="1" ht="19.5" customHeight="1">
      <c r="A2" s="765" t="s">
        <v>14</v>
      </c>
      <c r="B2" s="746" t="s">
        <v>10</v>
      </c>
      <c r="C2" s="751" t="s">
        <v>98</v>
      </c>
      <c r="D2" s="795"/>
      <c r="E2" s="751" t="s">
        <v>81</v>
      </c>
      <c r="F2" s="751"/>
      <c r="G2" s="798" t="s">
        <v>18</v>
      </c>
      <c r="H2" s="751" t="s">
        <v>2</v>
      </c>
      <c r="I2" s="751"/>
      <c r="J2" s="751"/>
      <c r="K2" s="751"/>
      <c r="L2" s="751"/>
      <c r="M2" s="739" t="s">
        <v>57</v>
      </c>
      <c r="N2" s="751" t="s">
        <v>55</v>
      </c>
      <c r="O2" s="751"/>
      <c r="P2" s="751"/>
      <c r="Q2" s="751"/>
      <c r="R2" s="751"/>
      <c r="S2" s="751"/>
      <c r="T2" s="453"/>
      <c r="U2" s="453"/>
      <c r="V2" s="453"/>
      <c r="W2" s="453"/>
      <c r="X2" s="453"/>
      <c r="Y2" s="453"/>
      <c r="Z2" s="441"/>
      <c r="AA2" s="441"/>
      <c r="AB2" s="441"/>
      <c r="AC2" s="797" t="s">
        <v>211</v>
      </c>
      <c r="AD2" s="441"/>
      <c r="AE2" s="441"/>
      <c r="AF2" s="441"/>
    </row>
    <row r="3" spans="1:32" s="49" customFormat="1" ht="47.25" customHeight="1">
      <c r="A3" s="766"/>
      <c r="B3" s="746"/>
      <c r="C3" s="795"/>
      <c r="D3" s="795"/>
      <c r="E3" s="751"/>
      <c r="F3" s="751"/>
      <c r="G3" s="798"/>
      <c r="H3" s="739" t="s">
        <v>3</v>
      </c>
      <c r="I3" s="746" t="s">
        <v>4</v>
      </c>
      <c r="J3" s="746"/>
      <c r="K3" s="746"/>
      <c r="L3" s="746"/>
      <c r="M3" s="739"/>
      <c r="N3" s="751"/>
      <c r="O3" s="751"/>
      <c r="P3" s="751"/>
      <c r="Q3" s="751"/>
      <c r="R3" s="751"/>
      <c r="S3" s="751"/>
      <c r="T3" s="453"/>
      <c r="U3" s="453"/>
      <c r="V3" s="453"/>
      <c r="W3" s="453"/>
      <c r="X3" s="453"/>
      <c r="Y3" s="453"/>
      <c r="Z3" s="441"/>
      <c r="AA3" s="441"/>
      <c r="AB3" s="441"/>
      <c r="AC3" s="797"/>
      <c r="AD3" s="441"/>
      <c r="AE3" s="441"/>
      <c r="AF3" s="441"/>
    </row>
    <row r="4" spans="1:32" s="49" customFormat="1" ht="19.5" customHeight="1">
      <c r="A4" s="766"/>
      <c r="B4" s="746"/>
      <c r="C4" s="739" t="s">
        <v>5</v>
      </c>
      <c r="D4" s="739" t="s">
        <v>6</v>
      </c>
      <c r="E4" s="727" t="s">
        <v>82</v>
      </c>
      <c r="F4" s="727" t="s">
        <v>83</v>
      </c>
      <c r="G4" s="798"/>
      <c r="H4" s="739"/>
      <c r="I4" s="739" t="s">
        <v>1</v>
      </c>
      <c r="J4" s="739" t="s">
        <v>7</v>
      </c>
      <c r="K4" s="739" t="s">
        <v>8</v>
      </c>
      <c r="L4" s="739" t="s">
        <v>9</v>
      </c>
      <c r="M4" s="739"/>
      <c r="N4" s="746" t="s">
        <v>65</v>
      </c>
      <c r="O4" s="746"/>
      <c r="P4" s="746"/>
      <c r="Q4" s="746" t="s">
        <v>65</v>
      </c>
      <c r="R4" s="746"/>
      <c r="S4" s="746"/>
      <c r="T4" s="441"/>
      <c r="U4" s="441"/>
      <c r="V4" s="441"/>
      <c r="W4" s="441"/>
      <c r="X4" s="441"/>
      <c r="Y4" s="441"/>
      <c r="Z4" s="441"/>
      <c r="AA4" s="441"/>
      <c r="AB4" s="441"/>
      <c r="AC4" s="797"/>
      <c r="AD4" s="441"/>
      <c r="AE4" s="441"/>
      <c r="AF4" s="441"/>
    </row>
    <row r="5" spans="1:32" s="49" customFormat="1" ht="19.5" customHeight="1">
      <c r="A5" s="766"/>
      <c r="B5" s="746"/>
      <c r="C5" s="739"/>
      <c r="D5" s="739"/>
      <c r="E5" s="727"/>
      <c r="F5" s="727"/>
      <c r="G5" s="798"/>
      <c r="H5" s="739"/>
      <c r="I5" s="739"/>
      <c r="J5" s="739"/>
      <c r="K5" s="739"/>
      <c r="L5" s="739"/>
      <c r="M5" s="739"/>
      <c r="N5" s="77">
        <v>1</v>
      </c>
      <c r="O5" s="77">
        <v>2</v>
      </c>
      <c r="P5" s="77">
        <v>3</v>
      </c>
      <c r="Q5" s="77">
        <v>1</v>
      </c>
      <c r="R5" s="77" t="s">
        <v>180</v>
      </c>
      <c r="S5" s="77" t="s">
        <v>181</v>
      </c>
      <c r="T5" s="441"/>
      <c r="U5" s="441"/>
      <c r="V5" s="441"/>
      <c r="W5" s="441"/>
      <c r="X5" s="441"/>
      <c r="Y5" s="441"/>
      <c r="Z5" s="441"/>
      <c r="AA5" s="441"/>
      <c r="AB5" s="441"/>
      <c r="AC5" s="797"/>
      <c r="AD5" s="441"/>
      <c r="AE5" s="441"/>
      <c r="AF5" s="441"/>
    </row>
    <row r="6" spans="1:32" s="49" customFormat="1" ht="8.25" customHeight="1" hidden="1">
      <c r="A6" s="766"/>
      <c r="B6" s="746"/>
      <c r="C6" s="739"/>
      <c r="D6" s="739"/>
      <c r="E6" s="727"/>
      <c r="F6" s="727"/>
      <c r="G6" s="798"/>
      <c r="H6" s="739"/>
      <c r="I6" s="739"/>
      <c r="J6" s="739"/>
      <c r="K6" s="739"/>
      <c r="L6" s="739"/>
      <c r="M6" s="739"/>
      <c r="N6" s="81"/>
      <c r="O6" s="81"/>
      <c r="P6" s="81"/>
      <c r="Q6" s="81"/>
      <c r="R6" s="81"/>
      <c r="S6" s="81"/>
      <c r="T6" s="441"/>
      <c r="U6" s="441"/>
      <c r="V6" s="441"/>
      <c r="W6" s="441"/>
      <c r="X6" s="441"/>
      <c r="Y6" s="441"/>
      <c r="Z6" s="441"/>
      <c r="AA6" s="441"/>
      <c r="AB6" s="441"/>
      <c r="AC6" s="797"/>
      <c r="AD6" s="441"/>
      <c r="AE6" s="441"/>
      <c r="AF6" s="441"/>
    </row>
    <row r="7" spans="1:32" s="49" customFormat="1" ht="19.5" customHeight="1" thickBot="1">
      <c r="A7" s="767"/>
      <c r="B7" s="746"/>
      <c r="C7" s="739"/>
      <c r="D7" s="739"/>
      <c r="E7" s="727"/>
      <c r="F7" s="727"/>
      <c r="G7" s="798"/>
      <c r="H7" s="739"/>
      <c r="I7" s="739"/>
      <c r="J7" s="739"/>
      <c r="K7" s="739"/>
      <c r="L7" s="739"/>
      <c r="M7" s="739"/>
      <c r="N7" s="77">
        <v>18</v>
      </c>
      <c r="O7" s="77">
        <v>11</v>
      </c>
      <c r="P7" s="77">
        <v>11</v>
      </c>
      <c r="Q7" s="77">
        <v>15</v>
      </c>
      <c r="R7" s="77"/>
      <c r="S7" s="77">
        <v>9</v>
      </c>
      <c r="T7" s="441"/>
      <c r="U7" s="441"/>
      <c r="V7" s="441"/>
      <c r="W7" s="441"/>
      <c r="X7" s="441"/>
      <c r="Y7" s="441"/>
      <c r="Z7" s="441"/>
      <c r="AA7" s="441"/>
      <c r="AB7" s="441"/>
      <c r="AC7" s="797"/>
      <c r="AD7" s="441"/>
      <c r="AE7" s="441"/>
      <c r="AF7" s="441"/>
    </row>
    <row r="8" spans="1:32" s="375" customFormat="1" ht="19.5" customHeight="1">
      <c r="A8" s="514" t="s">
        <v>113</v>
      </c>
      <c r="B8" s="515" t="s">
        <v>160</v>
      </c>
      <c r="C8" s="473" t="s">
        <v>180</v>
      </c>
      <c r="D8" s="473"/>
      <c r="E8" s="473"/>
      <c r="F8" s="474"/>
      <c r="G8" s="516">
        <v>3</v>
      </c>
      <c r="H8" s="440">
        <f>G8*30</f>
        <v>90</v>
      </c>
      <c r="I8" s="473">
        <f>SUM(J8:L8)</f>
        <v>36</v>
      </c>
      <c r="J8" s="473">
        <v>18</v>
      </c>
      <c r="K8" s="473"/>
      <c r="L8" s="473">
        <v>18</v>
      </c>
      <c r="M8" s="473">
        <f>H8-I8</f>
        <v>54</v>
      </c>
      <c r="N8" s="517" t="e">
        <f>G8/#REF!</f>
        <v>#REF!</v>
      </c>
      <c r="O8" s="517"/>
      <c r="P8" s="518"/>
      <c r="Q8" s="467"/>
      <c r="R8" s="462">
        <v>4</v>
      </c>
      <c r="S8" s="519"/>
      <c r="T8" s="442" t="s">
        <v>187</v>
      </c>
      <c r="U8" s="442"/>
      <c r="V8" s="442"/>
      <c r="W8" s="442"/>
      <c r="X8" s="442"/>
      <c r="Y8" s="442"/>
      <c r="Z8" s="442"/>
      <c r="AA8" s="442"/>
      <c r="AB8" s="442"/>
      <c r="AC8" s="442"/>
      <c r="AD8" s="441">
        <f aca="true" t="shared" si="0" ref="AD8:AF14">IF(Q8&lt;&gt;"","так","")</f>
      </c>
      <c r="AE8" s="441" t="str">
        <f t="shared" si="0"/>
        <v>так</v>
      </c>
      <c r="AF8" s="441">
        <f t="shared" si="0"/>
      </c>
    </row>
    <row r="9" spans="1:33" s="49" customFormat="1" ht="19.5" customHeight="1">
      <c r="A9" s="491" t="s">
        <v>86</v>
      </c>
      <c r="B9" s="460" t="s">
        <v>20</v>
      </c>
      <c r="C9" s="440"/>
      <c r="D9" s="440"/>
      <c r="E9" s="440"/>
      <c r="F9" s="467"/>
      <c r="G9" s="520">
        <v>2</v>
      </c>
      <c r="H9" s="440">
        <f>G9*30</f>
        <v>60</v>
      </c>
      <c r="I9" s="440">
        <v>20</v>
      </c>
      <c r="J9" s="440"/>
      <c r="K9" s="440"/>
      <c r="L9" s="440">
        <v>20</v>
      </c>
      <c r="M9" s="440">
        <f>H9-I9</f>
        <v>40</v>
      </c>
      <c r="N9" s="440"/>
      <c r="O9" s="440"/>
      <c r="P9" s="440"/>
      <c r="Q9" s="440"/>
      <c r="R9" s="440">
        <v>2</v>
      </c>
      <c r="S9" s="481"/>
      <c r="T9" s="443"/>
      <c r="U9" s="443"/>
      <c r="V9" s="443"/>
      <c r="W9" s="443"/>
      <c r="X9" s="443"/>
      <c r="Y9" s="443"/>
      <c r="Z9" s="443"/>
      <c r="AA9" s="454"/>
      <c r="AB9" s="454"/>
      <c r="AC9" s="454"/>
      <c r="AD9" s="441">
        <f t="shared" si="0"/>
      </c>
      <c r="AE9" s="441" t="str">
        <f t="shared" si="0"/>
        <v>так</v>
      </c>
      <c r="AF9" s="441">
        <f t="shared" si="0"/>
      </c>
      <c r="AG9" s="48"/>
    </row>
    <row r="10" spans="1:32" s="49" customFormat="1" ht="19.5" customHeight="1">
      <c r="A10" s="496"/>
      <c r="B10" s="521" t="s">
        <v>90</v>
      </c>
      <c r="C10" s="462"/>
      <c r="D10" s="462" t="s">
        <v>182</v>
      </c>
      <c r="E10" s="462"/>
      <c r="F10" s="462"/>
      <c r="G10" s="462"/>
      <c r="H10" s="462"/>
      <c r="I10" s="462"/>
      <c r="J10" s="462"/>
      <c r="K10" s="462"/>
      <c r="L10" s="462"/>
      <c r="M10" s="462"/>
      <c r="N10" s="517"/>
      <c r="O10" s="517"/>
      <c r="P10" s="517"/>
      <c r="Q10" s="462" t="s">
        <v>91</v>
      </c>
      <c r="R10" s="462" t="s">
        <v>91</v>
      </c>
      <c r="S10" s="462" t="s">
        <v>91</v>
      </c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 t="str">
        <f t="shared" si="0"/>
        <v>так</v>
      </c>
      <c r="AE10" s="441" t="str">
        <f t="shared" si="0"/>
        <v>так</v>
      </c>
      <c r="AF10" s="441" t="str">
        <f t="shared" si="0"/>
        <v>так</v>
      </c>
    </row>
    <row r="11" spans="1:32" s="49" customFormat="1" ht="19.5" customHeight="1">
      <c r="A11" s="479" t="s">
        <v>170</v>
      </c>
      <c r="B11" s="472" t="s">
        <v>166</v>
      </c>
      <c r="C11" s="440"/>
      <c r="D11" s="440" t="s">
        <v>180</v>
      </c>
      <c r="E11" s="440"/>
      <c r="F11" s="481"/>
      <c r="G11" s="509">
        <v>3.5</v>
      </c>
      <c r="H11" s="473">
        <f>G11*30</f>
        <v>105</v>
      </c>
      <c r="I11" s="440">
        <f>SUM(J11:L11)</f>
        <v>36</v>
      </c>
      <c r="J11" s="440">
        <v>18</v>
      </c>
      <c r="K11" s="440"/>
      <c r="L11" s="440">
        <v>18</v>
      </c>
      <c r="M11" s="440">
        <f>H11-I11</f>
        <v>69</v>
      </c>
      <c r="N11" s="522"/>
      <c r="O11" s="522">
        <f>G11/11</f>
        <v>0.3181818181818182</v>
      </c>
      <c r="P11" s="522"/>
      <c r="Q11" s="461"/>
      <c r="R11" s="461">
        <v>4</v>
      </c>
      <c r="S11" s="462"/>
      <c r="T11" s="441" t="s">
        <v>188</v>
      </c>
      <c r="U11" s="441"/>
      <c r="V11" s="441"/>
      <c r="W11" s="441"/>
      <c r="X11" s="441"/>
      <c r="Y11" s="441"/>
      <c r="Z11" s="441"/>
      <c r="AA11" s="441"/>
      <c r="AB11" s="441"/>
      <c r="AC11" s="441"/>
      <c r="AD11" s="441">
        <f t="shared" si="0"/>
      </c>
      <c r="AE11" s="441" t="str">
        <f t="shared" si="0"/>
        <v>так</v>
      </c>
      <c r="AF11" s="441">
        <f t="shared" si="0"/>
      </c>
    </row>
    <row r="12" spans="1:32" s="376" customFormat="1" ht="37.5" customHeight="1">
      <c r="A12" s="479" t="s">
        <v>177</v>
      </c>
      <c r="B12" s="472" t="s">
        <v>164</v>
      </c>
      <c r="C12" s="440"/>
      <c r="D12" s="440"/>
      <c r="E12" s="440" t="s">
        <v>180</v>
      </c>
      <c r="F12" s="440"/>
      <c r="G12" s="520">
        <v>1.5</v>
      </c>
      <c r="H12" s="473">
        <f>G12*30</f>
        <v>45</v>
      </c>
      <c r="I12" s="473">
        <v>18</v>
      </c>
      <c r="J12" s="473"/>
      <c r="K12" s="473"/>
      <c r="L12" s="473">
        <v>18</v>
      </c>
      <c r="M12" s="473">
        <f>H12-I12</f>
        <v>27</v>
      </c>
      <c r="N12" s="517"/>
      <c r="O12" s="517"/>
      <c r="P12" s="517"/>
      <c r="Q12" s="461"/>
      <c r="R12" s="461">
        <v>2</v>
      </c>
      <c r="S12" s="461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1">
        <f t="shared" si="0"/>
      </c>
      <c r="AE12" s="441" t="str">
        <f t="shared" si="0"/>
        <v>так</v>
      </c>
      <c r="AF12" s="441">
        <f t="shared" si="0"/>
      </c>
    </row>
    <row r="13" spans="1:32" s="376" customFormat="1" ht="18.75" customHeight="1">
      <c r="A13" s="508" t="s">
        <v>196</v>
      </c>
      <c r="B13" s="472" t="s">
        <v>165</v>
      </c>
      <c r="C13" s="440"/>
      <c r="D13" s="440"/>
      <c r="E13" s="440"/>
      <c r="F13" s="481"/>
      <c r="G13" s="509">
        <v>2</v>
      </c>
      <c r="H13" s="440">
        <f>G13*30</f>
        <v>60</v>
      </c>
      <c r="I13" s="440">
        <v>27</v>
      </c>
      <c r="J13" s="440">
        <v>18</v>
      </c>
      <c r="K13" s="440"/>
      <c r="L13" s="440">
        <v>9</v>
      </c>
      <c r="M13" s="440">
        <v>33</v>
      </c>
      <c r="N13" s="522"/>
      <c r="O13" s="522"/>
      <c r="P13" s="522"/>
      <c r="Q13" s="462"/>
      <c r="R13" s="462">
        <v>3</v>
      </c>
      <c r="S13" s="462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1">
        <f t="shared" si="0"/>
      </c>
      <c r="AE13" s="441" t="str">
        <f t="shared" si="0"/>
        <v>так</v>
      </c>
      <c r="AF13" s="441">
        <f t="shared" si="0"/>
      </c>
    </row>
    <row r="14" spans="1:32" s="51" customFormat="1" ht="21.75" customHeight="1">
      <c r="A14" s="479" t="s">
        <v>144</v>
      </c>
      <c r="B14" s="472" t="s">
        <v>186</v>
      </c>
      <c r="C14" s="440"/>
      <c r="D14" s="440" t="s">
        <v>180</v>
      </c>
      <c r="E14" s="440"/>
      <c r="F14" s="481"/>
      <c r="G14" s="509">
        <v>2.5</v>
      </c>
      <c r="H14" s="440">
        <f>G14*30</f>
        <v>75</v>
      </c>
      <c r="I14" s="440">
        <f>SUM(J14:L14)</f>
        <v>40</v>
      </c>
      <c r="J14" s="440">
        <v>20</v>
      </c>
      <c r="K14" s="440"/>
      <c r="L14" s="440">
        <v>20</v>
      </c>
      <c r="M14" s="440">
        <f>H14-I14</f>
        <v>35</v>
      </c>
      <c r="N14" s="517"/>
      <c r="O14" s="517"/>
      <c r="P14" s="522"/>
      <c r="Q14" s="462"/>
      <c r="R14" s="462">
        <v>4</v>
      </c>
      <c r="S14" s="481"/>
      <c r="T14" s="386" t="s">
        <v>187</v>
      </c>
      <c r="U14" s="386"/>
      <c r="V14" s="386"/>
      <c r="W14" s="386"/>
      <c r="X14" s="386"/>
      <c r="Y14" s="386"/>
      <c r="Z14" s="386"/>
      <c r="AA14" s="386"/>
      <c r="AB14" s="386"/>
      <c r="AC14" s="386"/>
      <c r="AD14" s="441">
        <f t="shared" si="0"/>
      </c>
      <c r="AE14" s="441" t="str">
        <f t="shared" si="0"/>
        <v>так</v>
      </c>
      <c r="AF14" s="441">
        <f t="shared" si="0"/>
      </c>
    </row>
    <row r="15" spans="1:32" s="49" customFormat="1" ht="19.5" customHeight="1">
      <c r="A15" s="135"/>
      <c r="B15" s="135"/>
      <c r="C15" s="110"/>
      <c r="D15" s="136"/>
      <c r="E15" s="136"/>
      <c r="F15" s="136"/>
      <c r="G15" s="388"/>
      <c r="H15" s="722" t="s">
        <v>56</v>
      </c>
      <c r="I15" s="723"/>
      <c r="J15" s="723"/>
      <c r="K15" s="723"/>
      <c r="L15" s="723"/>
      <c r="M15" s="723"/>
      <c r="N15" s="450" t="e">
        <f>#REF!</f>
        <v>#REF!</v>
      </c>
      <c r="O15" s="450" t="e">
        <f>#REF!</f>
        <v>#REF!</v>
      </c>
      <c r="P15" s="451" t="e">
        <f>#REF!</f>
        <v>#REF!</v>
      </c>
      <c r="Q15" s="452"/>
      <c r="R15" s="450">
        <f>SUM(R8:R14)</f>
        <v>19</v>
      </c>
      <c r="S15" s="450"/>
      <c r="AD15" s="441"/>
      <c r="AE15" s="441"/>
      <c r="AF15" s="441"/>
    </row>
    <row r="16" spans="1:32" s="49" customFormat="1" ht="19.5" customHeight="1">
      <c r="A16" s="111"/>
      <c r="B16" s="112"/>
      <c r="C16" s="112"/>
      <c r="D16" s="112"/>
      <c r="E16" s="112"/>
      <c r="F16" s="112"/>
      <c r="G16" s="11"/>
      <c r="H16" s="707" t="s">
        <v>11</v>
      </c>
      <c r="I16" s="708"/>
      <c r="J16" s="708"/>
      <c r="K16" s="708"/>
      <c r="L16" s="708"/>
      <c r="M16" s="708"/>
      <c r="N16" s="58">
        <v>2</v>
      </c>
      <c r="O16" s="58">
        <v>2</v>
      </c>
      <c r="P16" s="98">
        <v>2</v>
      </c>
      <c r="Q16" s="113">
        <v>2</v>
      </c>
      <c r="R16" s="58">
        <v>1</v>
      </c>
      <c r="S16" s="114">
        <v>1</v>
      </c>
      <c r="AD16" s="441"/>
      <c r="AE16" s="441"/>
      <c r="AF16" s="441"/>
    </row>
    <row r="17" spans="1:32" s="49" customFormat="1" ht="19.5" customHeight="1">
      <c r="A17" s="115" t="s">
        <v>15</v>
      </c>
      <c r="B17" s="112"/>
      <c r="C17" s="112"/>
      <c r="D17" s="112"/>
      <c r="E17" s="112"/>
      <c r="F17" s="112"/>
      <c r="G17" s="11"/>
      <c r="H17" s="707" t="s">
        <v>16</v>
      </c>
      <c r="I17" s="708"/>
      <c r="J17" s="708"/>
      <c r="K17" s="708"/>
      <c r="L17" s="708"/>
      <c r="M17" s="708"/>
      <c r="N17" s="58">
        <v>9</v>
      </c>
      <c r="O17" s="58">
        <v>3</v>
      </c>
      <c r="P17" s="98">
        <v>4</v>
      </c>
      <c r="Q17" s="113">
        <v>9</v>
      </c>
      <c r="R17" s="58" t="s">
        <v>212</v>
      </c>
      <c r="S17" s="114">
        <v>6</v>
      </c>
      <c r="AD17" s="441"/>
      <c r="AE17" s="441"/>
      <c r="AF17" s="441"/>
    </row>
    <row r="18" spans="1:32" s="49" customFormat="1" ht="19.5" customHeight="1" thickBot="1">
      <c r="A18" s="115"/>
      <c r="B18" s="112"/>
      <c r="C18" s="112"/>
      <c r="D18" s="112"/>
      <c r="E18" s="112"/>
      <c r="F18" s="112"/>
      <c r="G18" s="11"/>
      <c r="H18" s="719" t="s">
        <v>12</v>
      </c>
      <c r="I18" s="720"/>
      <c r="J18" s="720"/>
      <c r="K18" s="720"/>
      <c r="L18" s="720"/>
      <c r="M18" s="720"/>
      <c r="N18" s="116"/>
      <c r="O18" s="116"/>
      <c r="P18" s="117">
        <v>1</v>
      </c>
      <c r="Q18" s="118"/>
      <c r="R18" s="116">
        <v>1</v>
      </c>
      <c r="S18" s="119"/>
      <c r="AD18" s="441"/>
      <c r="AE18" s="441"/>
      <c r="AF18" s="441"/>
    </row>
    <row r="19" spans="1:32" s="49" customFormat="1" ht="19.5" customHeight="1" thickBot="1">
      <c r="A19" s="6"/>
      <c r="B19" s="7"/>
      <c r="C19" s="8"/>
      <c r="D19" s="8"/>
      <c r="E19" s="8"/>
      <c r="F19" s="7"/>
      <c r="G19" s="9"/>
      <c r="H19" s="717" t="s">
        <v>190</v>
      </c>
      <c r="I19" s="718"/>
      <c r="J19" s="718"/>
      <c r="K19" s="718"/>
      <c r="L19" s="718"/>
      <c r="M19" s="718"/>
      <c r="N19" s="140">
        <v>1</v>
      </c>
      <c r="O19" s="141">
        <v>3</v>
      </c>
      <c r="P19" s="141">
        <v>4</v>
      </c>
      <c r="Q19" s="140">
        <v>1</v>
      </c>
      <c r="R19" s="141" t="s">
        <v>180</v>
      </c>
      <c r="S19" s="141" t="s">
        <v>181</v>
      </c>
      <c r="AD19" s="441"/>
      <c r="AE19" s="441"/>
      <c r="AF19" s="441"/>
    </row>
    <row r="20" spans="1:7" ht="15.75">
      <c r="A20" s="6"/>
      <c r="B20" s="7"/>
      <c r="C20" s="8"/>
      <c r="D20" s="8"/>
      <c r="E20" s="8"/>
      <c r="F20" s="7"/>
      <c r="G20" s="9"/>
    </row>
    <row r="21" spans="1:19" ht="15">
      <c r="A21" s="438"/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</row>
    <row r="22" spans="1:19" ht="15.75">
      <c r="A22" s="438"/>
      <c r="B22" s="439" t="s">
        <v>101</v>
      </c>
      <c r="C22" s="439"/>
      <c r="D22" s="772"/>
      <c r="E22" s="772"/>
      <c r="F22" s="773"/>
      <c r="G22" s="773"/>
      <c r="H22" s="439"/>
      <c r="I22" s="774" t="s">
        <v>102</v>
      </c>
      <c r="J22" s="775"/>
      <c r="K22" s="775"/>
      <c r="L22" s="438"/>
      <c r="M22" s="438"/>
      <c r="N22" s="438"/>
      <c r="O22" s="438"/>
      <c r="P22" s="438"/>
      <c r="Q22" s="335"/>
      <c r="R22" s="335"/>
      <c r="S22" s="438"/>
    </row>
    <row r="23" spans="1:19" ht="15.75">
      <c r="A23" s="438"/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8"/>
      <c r="M23" s="438"/>
      <c r="N23" s="438"/>
      <c r="O23" s="438"/>
      <c r="P23" s="438"/>
      <c r="Q23" s="438"/>
      <c r="R23" s="438"/>
      <c r="S23" s="438"/>
    </row>
    <row r="24" spans="1:19" ht="15.75">
      <c r="A24" s="438"/>
      <c r="B24" s="439" t="s">
        <v>99</v>
      </c>
      <c r="C24" s="439"/>
      <c r="D24" s="772"/>
      <c r="E24" s="772"/>
      <c r="F24" s="773"/>
      <c r="G24" s="773"/>
      <c r="H24" s="439"/>
      <c r="I24" s="774" t="s">
        <v>100</v>
      </c>
      <c r="J24" s="776"/>
      <c r="K24" s="776"/>
      <c r="L24" s="438"/>
      <c r="M24" s="438"/>
      <c r="N24" s="438"/>
      <c r="O24" s="438"/>
      <c r="P24" s="438"/>
      <c r="Q24" s="438"/>
      <c r="R24" s="438"/>
      <c r="S24" s="438"/>
    </row>
    <row r="25" spans="1:19" ht="15">
      <c r="A25" s="438"/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</row>
    <row r="30" ht="15.75">
      <c r="A30" s="436" t="s">
        <v>195</v>
      </c>
    </row>
  </sheetData>
  <sheetProtection/>
  <mergeCells count="32">
    <mergeCell ref="AC2:AC7"/>
    <mergeCell ref="H17:M17"/>
    <mergeCell ref="H18:M18"/>
    <mergeCell ref="H19:M19"/>
    <mergeCell ref="D22:G22"/>
    <mergeCell ref="I22:K22"/>
    <mergeCell ref="D24:G24"/>
    <mergeCell ref="I24:K24"/>
    <mergeCell ref="H15:M15"/>
    <mergeCell ref="H16:M16"/>
    <mergeCell ref="N4:P4"/>
    <mergeCell ref="Q4:S4"/>
    <mergeCell ref="H3:H7"/>
    <mergeCell ref="I3:L3"/>
    <mergeCell ref="K4:K7"/>
    <mergeCell ref="L4:L7"/>
    <mergeCell ref="C4:C7"/>
    <mergeCell ref="D4:D7"/>
    <mergeCell ref="E4:E7"/>
    <mergeCell ref="F4:F7"/>
    <mergeCell ref="I4:I7"/>
    <mergeCell ref="J4:J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S3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75" r:id="rId1"/>
  <rowBreaks count="1" manualBreakCount="1">
    <brk id="2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"/>
  <sheetViews>
    <sheetView view="pageBreakPreview" zoomScale="70" zoomScaleSheetLayoutView="70" zoomScalePageLayoutView="0" workbookViewId="0" topLeftCell="A1">
      <selection activeCell="B12" sqref="B12"/>
    </sheetView>
  </sheetViews>
  <sheetFormatPr defaultColWidth="9.00390625" defaultRowHeight="12.75"/>
  <cols>
    <col min="1" max="1" width="11.625" style="436" customWidth="1"/>
    <col min="2" max="2" width="59.625" style="436" customWidth="1"/>
    <col min="3" max="3" width="5.375" style="436" customWidth="1"/>
    <col min="4" max="5" width="5.75390625" style="436" customWidth="1"/>
    <col min="6" max="6" width="5.25390625" style="436" customWidth="1"/>
    <col min="7" max="7" width="6.75390625" style="436" hidden="1" customWidth="1"/>
    <col min="8" max="8" width="8.875" style="436" hidden="1" customWidth="1"/>
    <col min="9" max="9" width="7.125" style="436" customWidth="1"/>
    <col min="10" max="10" width="7.875" style="436" customWidth="1"/>
    <col min="11" max="11" width="6.25390625" style="436" customWidth="1"/>
    <col min="12" max="12" width="7.25390625" style="436" customWidth="1"/>
    <col min="13" max="13" width="9.00390625" style="436" hidden="1" customWidth="1"/>
    <col min="14" max="14" width="6.625" style="436" hidden="1" customWidth="1"/>
    <col min="15" max="15" width="6.75390625" style="436" hidden="1" customWidth="1"/>
    <col min="16" max="16" width="6.375" style="437" hidden="1" customWidth="1"/>
    <col min="17" max="17" width="6.375" style="436" hidden="1" customWidth="1"/>
    <col min="18" max="18" width="6.125" style="436" hidden="1" customWidth="1"/>
    <col min="19" max="19" width="15.625" style="437" customWidth="1"/>
    <col min="20" max="28" width="0" style="0" hidden="1" customWidth="1"/>
    <col min="29" max="29" width="31.875" style="0" customWidth="1"/>
    <col min="30" max="31" width="0" style="294" hidden="1" customWidth="1"/>
    <col min="32" max="32" width="9.125" style="294" customWidth="1"/>
  </cols>
  <sheetData>
    <row r="1" spans="1:32" s="49" customFormat="1" ht="19.5" customHeight="1" thickBot="1">
      <c r="A1" s="800" t="s">
        <v>216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48"/>
      <c r="U1" s="48"/>
      <c r="V1" s="48"/>
      <c r="W1" s="48"/>
      <c r="X1" s="48"/>
      <c r="Y1" s="48"/>
      <c r="Z1" s="48"/>
      <c r="AD1" s="441"/>
      <c r="AE1" s="441"/>
      <c r="AF1" s="441"/>
    </row>
    <row r="2" spans="1:32" s="49" customFormat="1" ht="19.5" customHeight="1">
      <c r="A2" s="765" t="s">
        <v>14</v>
      </c>
      <c r="B2" s="747" t="s">
        <v>10</v>
      </c>
      <c r="C2" s="750" t="s">
        <v>98</v>
      </c>
      <c r="D2" s="794"/>
      <c r="E2" s="750" t="s">
        <v>81</v>
      </c>
      <c r="F2" s="750"/>
      <c r="G2" s="741" t="s">
        <v>18</v>
      </c>
      <c r="H2" s="752" t="s">
        <v>2</v>
      </c>
      <c r="I2" s="750"/>
      <c r="J2" s="750"/>
      <c r="K2" s="750"/>
      <c r="L2" s="750"/>
      <c r="M2" s="762" t="s">
        <v>57</v>
      </c>
      <c r="N2" s="750" t="s">
        <v>55</v>
      </c>
      <c r="O2" s="750"/>
      <c r="P2" s="753"/>
      <c r="Q2" s="756"/>
      <c r="R2" s="750"/>
      <c r="S2" s="757"/>
      <c r="T2" s="50"/>
      <c r="U2" s="50"/>
      <c r="V2" s="50"/>
      <c r="W2" s="50"/>
      <c r="X2" s="50"/>
      <c r="Y2" s="50"/>
      <c r="Z2" s="48"/>
      <c r="AC2" s="797" t="s">
        <v>211</v>
      </c>
      <c r="AD2" s="441"/>
      <c r="AE2" s="441"/>
      <c r="AF2" s="441"/>
    </row>
    <row r="3" spans="1:32" s="49" customFormat="1" ht="47.25" customHeight="1">
      <c r="A3" s="766"/>
      <c r="B3" s="746"/>
      <c r="C3" s="795"/>
      <c r="D3" s="795"/>
      <c r="E3" s="751"/>
      <c r="F3" s="751"/>
      <c r="G3" s="742"/>
      <c r="H3" s="763" t="s">
        <v>3</v>
      </c>
      <c r="I3" s="746" t="s">
        <v>4</v>
      </c>
      <c r="J3" s="746"/>
      <c r="K3" s="746"/>
      <c r="L3" s="746"/>
      <c r="M3" s="739"/>
      <c r="N3" s="751"/>
      <c r="O3" s="751"/>
      <c r="P3" s="754"/>
      <c r="Q3" s="758"/>
      <c r="R3" s="751"/>
      <c r="S3" s="759"/>
      <c r="T3" s="50"/>
      <c r="U3" s="50"/>
      <c r="V3" s="50"/>
      <c r="W3" s="50"/>
      <c r="X3" s="50"/>
      <c r="Y3" s="50"/>
      <c r="AC3" s="797"/>
      <c r="AD3" s="441"/>
      <c r="AE3" s="441"/>
      <c r="AF3" s="441"/>
    </row>
    <row r="4" spans="1:32" s="49" customFormat="1" ht="19.5" customHeight="1">
      <c r="A4" s="766"/>
      <c r="B4" s="746"/>
      <c r="C4" s="739" t="s">
        <v>5</v>
      </c>
      <c r="D4" s="739" t="s">
        <v>6</v>
      </c>
      <c r="E4" s="727" t="s">
        <v>82</v>
      </c>
      <c r="F4" s="727" t="s">
        <v>83</v>
      </c>
      <c r="G4" s="742"/>
      <c r="H4" s="763"/>
      <c r="I4" s="739" t="s">
        <v>1</v>
      </c>
      <c r="J4" s="739" t="s">
        <v>7</v>
      </c>
      <c r="K4" s="739" t="s">
        <v>8</v>
      </c>
      <c r="L4" s="739" t="s">
        <v>9</v>
      </c>
      <c r="M4" s="739"/>
      <c r="N4" s="746" t="s">
        <v>65</v>
      </c>
      <c r="O4" s="746"/>
      <c r="P4" s="749"/>
      <c r="Q4" s="760" t="s">
        <v>65</v>
      </c>
      <c r="R4" s="746"/>
      <c r="S4" s="761"/>
      <c r="AC4" s="797"/>
      <c r="AD4" s="441"/>
      <c r="AE4" s="441"/>
      <c r="AF4" s="441"/>
    </row>
    <row r="5" spans="1:32" s="49" customFormat="1" ht="19.5" customHeight="1">
      <c r="A5" s="766"/>
      <c r="B5" s="746"/>
      <c r="C5" s="739"/>
      <c r="D5" s="739"/>
      <c r="E5" s="727"/>
      <c r="F5" s="727"/>
      <c r="G5" s="742"/>
      <c r="H5" s="763"/>
      <c r="I5" s="739"/>
      <c r="J5" s="739"/>
      <c r="K5" s="739"/>
      <c r="L5" s="739"/>
      <c r="M5" s="739"/>
      <c r="N5" s="77">
        <v>1</v>
      </c>
      <c r="O5" s="77">
        <v>2</v>
      </c>
      <c r="P5" s="78">
        <v>3</v>
      </c>
      <c r="Q5" s="79">
        <v>1</v>
      </c>
      <c r="R5" s="77" t="s">
        <v>180</v>
      </c>
      <c r="S5" s="80" t="s">
        <v>181</v>
      </c>
      <c r="AC5" s="797"/>
      <c r="AD5" s="441"/>
      <c r="AE5" s="441"/>
      <c r="AF5" s="441"/>
    </row>
    <row r="6" spans="1:32" s="49" customFormat="1" ht="8.25" customHeight="1">
      <c r="A6" s="766"/>
      <c r="B6" s="746"/>
      <c r="C6" s="739"/>
      <c r="D6" s="739"/>
      <c r="E6" s="727"/>
      <c r="F6" s="727"/>
      <c r="G6" s="742"/>
      <c r="H6" s="763"/>
      <c r="I6" s="739"/>
      <c r="J6" s="739"/>
      <c r="K6" s="739"/>
      <c r="L6" s="739"/>
      <c r="M6" s="739"/>
      <c r="N6" s="81"/>
      <c r="O6" s="81"/>
      <c r="P6" s="82"/>
      <c r="Q6" s="83"/>
      <c r="R6" s="81"/>
      <c r="S6" s="84"/>
      <c r="AC6" s="797"/>
      <c r="AD6" s="441"/>
      <c r="AE6" s="441"/>
      <c r="AF6" s="441"/>
    </row>
    <row r="7" spans="1:32" s="49" customFormat="1" ht="19.5" customHeight="1">
      <c r="A7" s="801"/>
      <c r="B7" s="802"/>
      <c r="C7" s="799"/>
      <c r="D7" s="799"/>
      <c r="E7" s="806"/>
      <c r="F7" s="806"/>
      <c r="G7" s="803"/>
      <c r="H7" s="805"/>
      <c r="I7" s="799"/>
      <c r="J7" s="799"/>
      <c r="K7" s="799"/>
      <c r="L7" s="799"/>
      <c r="M7" s="799"/>
      <c r="N7" s="455">
        <v>18</v>
      </c>
      <c r="O7" s="455">
        <v>11</v>
      </c>
      <c r="P7" s="456">
        <v>11</v>
      </c>
      <c r="Q7" s="457">
        <v>15</v>
      </c>
      <c r="R7" s="455">
        <v>9</v>
      </c>
      <c r="S7" s="458"/>
      <c r="AC7" s="804"/>
      <c r="AD7" s="441"/>
      <c r="AE7" s="441"/>
      <c r="AF7" s="441"/>
    </row>
    <row r="8" spans="1:32" s="530" customFormat="1" ht="40.5">
      <c r="A8" s="523" t="s">
        <v>137</v>
      </c>
      <c r="B8" s="524" t="s">
        <v>20</v>
      </c>
      <c r="C8" s="525" t="s">
        <v>181</v>
      </c>
      <c r="D8" s="525"/>
      <c r="E8" s="525"/>
      <c r="F8" s="526"/>
      <c r="G8" s="527">
        <v>2</v>
      </c>
      <c r="H8" s="525">
        <v>60</v>
      </c>
      <c r="I8" s="525">
        <v>20</v>
      </c>
      <c r="J8" s="525"/>
      <c r="K8" s="525"/>
      <c r="L8" s="525">
        <v>20</v>
      </c>
      <c r="M8" s="525">
        <v>40</v>
      </c>
      <c r="N8" s="525"/>
      <c r="O8" s="525"/>
      <c r="P8" s="528">
        <v>2</v>
      </c>
      <c r="Q8" s="525"/>
      <c r="R8" s="525"/>
      <c r="S8" s="528">
        <v>2</v>
      </c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</row>
    <row r="9" spans="1:32" s="530" customFormat="1" ht="20.25">
      <c r="A9" s="531"/>
      <c r="B9" s="532" t="s">
        <v>90</v>
      </c>
      <c r="C9" s="531"/>
      <c r="D9" s="531" t="s">
        <v>182</v>
      </c>
      <c r="E9" s="531"/>
      <c r="F9" s="531"/>
      <c r="G9" s="531"/>
      <c r="H9" s="531"/>
      <c r="I9" s="531"/>
      <c r="J9" s="531"/>
      <c r="K9" s="531"/>
      <c r="L9" s="531"/>
      <c r="M9" s="531"/>
      <c r="N9" s="531" t="s">
        <v>91</v>
      </c>
      <c r="O9" s="531" t="s">
        <v>91</v>
      </c>
      <c r="P9" s="531" t="s">
        <v>91</v>
      </c>
      <c r="Q9" s="531" t="s">
        <v>91</v>
      </c>
      <c r="R9" s="531" t="s">
        <v>91</v>
      </c>
      <c r="S9" s="531" t="s">
        <v>91</v>
      </c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29"/>
      <c r="AF9" s="529"/>
    </row>
    <row r="10" spans="1:32" s="530" customFormat="1" ht="20.25">
      <c r="A10" s="533" t="s">
        <v>171</v>
      </c>
      <c r="B10" s="534" t="s">
        <v>158</v>
      </c>
      <c r="C10" s="525"/>
      <c r="D10" s="525" t="s">
        <v>181</v>
      </c>
      <c r="E10" s="525"/>
      <c r="F10" s="525"/>
      <c r="G10" s="527">
        <v>3</v>
      </c>
      <c r="H10" s="535">
        <v>90</v>
      </c>
      <c r="I10" s="535">
        <v>30</v>
      </c>
      <c r="J10" s="535">
        <v>20</v>
      </c>
      <c r="K10" s="535"/>
      <c r="L10" s="535">
        <v>10</v>
      </c>
      <c r="M10" s="535">
        <v>60</v>
      </c>
      <c r="N10" s="536"/>
      <c r="O10" s="536"/>
      <c r="P10" s="536"/>
      <c r="Q10" s="537"/>
      <c r="R10" s="537"/>
      <c r="S10" s="537">
        <v>3</v>
      </c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</row>
    <row r="11" spans="1:32" s="530" customFormat="1" ht="20.25">
      <c r="A11" s="533" t="s">
        <v>173</v>
      </c>
      <c r="B11" s="534" t="s">
        <v>161</v>
      </c>
      <c r="C11" s="535"/>
      <c r="D11" s="535" t="s">
        <v>181</v>
      </c>
      <c r="E11" s="535"/>
      <c r="F11" s="538"/>
      <c r="G11" s="539">
        <v>3</v>
      </c>
      <c r="H11" s="535">
        <v>90</v>
      </c>
      <c r="I11" s="535">
        <v>30</v>
      </c>
      <c r="J11" s="535">
        <v>10</v>
      </c>
      <c r="K11" s="535">
        <v>10</v>
      </c>
      <c r="L11" s="535">
        <v>10</v>
      </c>
      <c r="M11" s="535">
        <v>60</v>
      </c>
      <c r="N11" s="536"/>
      <c r="O11" s="536"/>
      <c r="P11" s="536"/>
      <c r="Q11" s="537"/>
      <c r="R11" s="537"/>
      <c r="S11" s="537">
        <v>3</v>
      </c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529"/>
      <c r="AE11" s="529"/>
      <c r="AF11" s="529"/>
    </row>
    <row r="12" spans="1:32" s="530" customFormat="1" ht="20.25">
      <c r="A12" s="533" t="s">
        <v>174</v>
      </c>
      <c r="B12" s="534" t="s">
        <v>157</v>
      </c>
      <c r="C12" s="525" t="s">
        <v>181</v>
      </c>
      <c r="D12" s="525"/>
      <c r="E12" s="525"/>
      <c r="F12" s="528"/>
      <c r="G12" s="539">
        <v>3</v>
      </c>
      <c r="H12" s="525">
        <v>90</v>
      </c>
      <c r="I12" s="525">
        <v>30</v>
      </c>
      <c r="J12" s="525">
        <v>20</v>
      </c>
      <c r="K12" s="525"/>
      <c r="L12" s="525">
        <v>10</v>
      </c>
      <c r="M12" s="525">
        <v>60</v>
      </c>
      <c r="N12" s="536"/>
      <c r="O12" s="536"/>
      <c r="P12" s="536"/>
      <c r="Q12" s="531"/>
      <c r="R12" s="531"/>
      <c r="S12" s="531">
        <v>3</v>
      </c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</row>
    <row r="13" spans="1:32" s="530" customFormat="1" ht="20.25">
      <c r="A13" s="533" t="s">
        <v>197</v>
      </c>
      <c r="B13" s="534" t="s">
        <v>165</v>
      </c>
      <c r="C13" s="525"/>
      <c r="D13" s="525" t="s">
        <v>181</v>
      </c>
      <c r="E13" s="525"/>
      <c r="F13" s="528"/>
      <c r="G13" s="539">
        <v>2</v>
      </c>
      <c r="H13" s="525">
        <v>60</v>
      </c>
      <c r="I13" s="525">
        <v>27</v>
      </c>
      <c r="J13" s="525">
        <v>18</v>
      </c>
      <c r="K13" s="525"/>
      <c r="L13" s="525">
        <v>9</v>
      </c>
      <c r="M13" s="525">
        <v>33</v>
      </c>
      <c r="N13" s="536"/>
      <c r="O13" s="536"/>
      <c r="P13" s="536"/>
      <c r="Q13" s="531"/>
      <c r="R13" s="531"/>
      <c r="S13" s="531">
        <v>3</v>
      </c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</row>
    <row r="14" spans="1:32" s="530" customFormat="1" ht="20.25">
      <c r="A14" s="533" t="s">
        <v>142</v>
      </c>
      <c r="B14" s="534" t="s">
        <v>21</v>
      </c>
      <c r="C14" s="525"/>
      <c r="D14" s="525" t="s">
        <v>181</v>
      </c>
      <c r="E14" s="525"/>
      <c r="F14" s="528"/>
      <c r="G14" s="539">
        <v>2</v>
      </c>
      <c r="H14" s="525">
        <f>G14*30</f>
        <v>60</v>
      </c>
      <c r="I14" s="525">
        <f>SUM(J14:L14)</f>
        <v>30</v>
      </c>
      <c r="J14" s="525">
        <v>20</v>
      </c>
      <c r="K14" s="525"/>
      <c r="L14" s="525">
        <v>10</v>
      </c>
      <c r="M14" s="525">
        <f>H14-I14</f>
        <v>30</v>
      </c>
      <c r="N14" s="536"/>
      <c r="O14" s="536"/>
      <c r="P14" s="536"/>
      <c r="Q14" s="531"/>
      <c r="R14" s="531"/>
      <c r="S14" s="531">
        <v>3</v>
      </c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</row>
    <row r="15" spans="1:32" s="530" customFormat="1" ht="20.25">
      <c r="A15" s="533"/>
      <c r="B15" s="534" t="s">
        <v>213</v>
      </c>
      <c r="C15" s="525"/>
      <c r="D15" s="525"/>
      <c r="E15" s="525"/>
      <c r="F15" s="528"/>
      <c r="G15" s="539"/>
      <c r="H15" s="525"/>
      <c r="I15" s="525"/>
      <c r="J15" s="525"/>
      <c r="K15" s="525"/>
      <c r="L15" s="525"/>
      <c r="M15" s="525"/>
      <c r="N15" s="536"/>
      <c r="O15" s="536"/>
      <c r="P15" s="536"/>
      <c r="Q15" s="531"/>
      <c r="R15" s="531"/>
      <c r="S15" s="531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</row>
    <row r="16" spans="1:32" s="530" customFormat="1" ht="20.25">
      <c r="A16" s="536"/>
      <c r="B16" s="536" t="s">
        <v>217</v>
      </c>
      <c r="C16" s="536">
        <v>2</v>
      </c>
      <c r="D16" s="536">
        <v>5</v>
      </c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40">
        <f>SUM(S8:S14)</f>
        <v>17</v>
      </c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</row>
  </sheetData>
  <sheetProtection/>
  <mergeCells count="23">
    <mergeCell ref="H3:H7"/>
    <mergeCell ref="I3:L3"/>
    <mergeCell ref="C4:C7"/>
    <mergeCell ref="D4:D7"/>
    <mergeCell ref="E4:E7"/>
    <mergeCell ref="F4:F7"/>
    <mergeCell ref="I4:I7"/>
    <mergeCell ref="M2:M7"/>
    <mergeCell ref="N2:P3"/>
    <mergeCell ref="Q2:S3"/>
    <mergeCell ref="AC2:AC7"/>
    <mergeCell ref="N4:P4"/>
    <mergeCell ref="Q4:S4"/>
    <mergeCell ref="J4:J7"/>
    <mergeCell ref="K4:K7"/>
    <mergeCell ref="L4:L7"/>
    <mergeCell ref="A1:S1"/>
    <mergeCell ref="A2:A7"/>
    <mergeCell ref="B2:B7"/>
    <mergeCell ref="C2:D3"/>
    <mergeCell ref="E2:F3"/>
    <mergeCell ref="G2:G7"/>
    <mergeCell ref="H2:L2"/>
  </mergeCells>
  <printOptions/>
  <pageMargins left="0.8267716535433072" right="0.4330708661417323" top="0.6" bottom="0.5118110236220472" header="0.5118110236220472" footer="0.5118110236220472"/>
  <pageSetup fitToHeight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2018-06-21T05:26:55Z</cp:lastPrinted>
  <dcterms:created xsi:type="dcterms:W3CDTF">2003-06-23T04:55:14Z</dcterms:created>
  <dcterms:modified xsi:type="dcterms:W3CDTF">2018-08-29T07:01:56Z</dcterms:modified>
  <cp:category/>
  <cp:version/>
  <cp:contentType/>
  <cp:contentStatus/>
</cp:coreProperties>
</file>